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005" yWindow="60" windowWidth="7500" windowHeight="4245" tabRatio="771" activeTab="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14210" fullCalcOnLoad="1"/>
</workbook>
</file>

<file path=xl/calcChain.xml><?xml version="1.0" encoding="utf-8"?>
<calcChain xmlns="http://schemas.openxmlformats.org/spreadsheetml/2006/main">
  <c r="M26" i="16"/>
  <c r="M27"/>
  <c r="M28"/>
  <c r="M30"/>
  <c r="M31"/>
  <c r="M33"/>
  <c r="M34"/>
  <c r="M35"/>
  <c r="M36"/>
  <c r="J15"/>
  <c r="G15"/>
  <c r="J13"/>
  <c r="G13"/>
  <c r="J12"/>
  <c r="G12"/>
  <c r="J11"/>
  <c r="G11"/>
  <c r="J15" i="8"/>
  <c r="G15"/>
  <c r="J13"/>
  <c r="G13"/>
  <c r="J12"/>
  <c r="G12"/>
  <c r="J11"/>
  <c r="G11"/>
  <c r="J46"/>
  <c r="G46"/>
  <c r="J45"/>
  <c r="G45"/>
  <c r="J14" i="16"/>
  <c r="G14"/>
  <c r="J14" i="8"/>
  <c r="G14"/>
  <c r="A18" i="16"/>
  <c r="A18" i="8"/>
  <c r="M46" i="16"/>
  <c r="M41"/>
  <c r="M43"/>
  <c r="M44"/>
  <c r="M48"/>
  <c r="M47"/>
  <c r="M39"/>
  <c r="M37"/>
  <c r="M38"/>
  <c r="M40"/>
  <c r="M42"/>
  <c r="M45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
&lt;Строка задания НР для рес.расч.&gt;
&lt;Строка задания СП для рес.расч.&gt;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&lt;Нормы НР 2001г. по позиции&gt;
&lt;Нормы СП 2001г. по позиции&gt;</t>
        </r>
      </text>
    </comment>
    <comment ref="D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&lt;Сумма НР по позиции при расчете в базисных ценах&gt;
&lt;Сумма СП по позиции при расчете в базисных ценах&gt;</t>
        </r>
      </text>
    </comment>
    <comment ref="H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&lt;Сумма НР по позиции при расчете в текущих ценах (ресурсный расчет)&gt;
&lt;Сумма СП по позиции при расчете в текущих ценах (ресурсный расчет)&gt;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32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32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32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32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32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32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32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4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цены единицы ПЗ&gt;</t>
        </r>
      </text>
    </comment>
    <comment ref="G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цены единицы ПЗ&gt;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50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50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50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5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5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<sst xmlns="http://schemas.openxmlformats.org/spreadsheetml/2006/main" count="204" uniqueCount="118">
  <si>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</si>
  <si>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</si>
  <si>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</si>
  <si>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</si>
  <si>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</si>
  <si>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</si>
  <si>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</si>
  <si>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</si>
  <si>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</si>
  <si>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</si>
  <si>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</si>
  <si>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</si>
  <si>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</si>
  <si>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</si>
  <si>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</si>
  <si>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</si>
  <si>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</si>
  <si>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</si>
  <si>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</si>
  <si>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</si>
  <si>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</si>
  <si>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</si>
  <si>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</si>
  <si>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</si>
  <si>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</si>
  <si>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</si>
  <si>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</si>
  <si>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</si>
  <si>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</si>
  <si>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</si>
  <si>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</si>
  <si>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</si>
  <si>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</si>
  <si>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</si>
  <si>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</si>
  <si>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</si>
  <si>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</si>
  <si>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Объект:Обустройство сквера</t>
  </si>
  <si>
    <t>ЛОКАЛЬНАЯ СМЕТА 02-01-05</t>
  </si>
  <si>
    <t>на Малдые архитектурные формы</t>
  </si>
  <si>
    <t>Составил:  _________________ /Горский И.Е./</t>
  </si>
  <si>
    <t>Проверил:  _________________ /Горский И.Е./</t>
  </si>
  <si>
    <t xml:space="preserve">Раздел 1. </t>
  </si>
  <si>
    <t>ТЕР07-05-030-11
Установка мелких конструкций (подо конников, сливов, парапетов и др.) массой до 0,5 т (прим.)
100 шт. сборных конструкций
1 698,07 = 4 004,77 - 3,3 x 699,00</t>
  </si>
  <si>
    <t>292,19
_____
51,44</t>
  </si>
  <si>
    <t>26
_____
5</t>
  </si>
  <si>
    <t>151
_____
62</t>
  </si>
  <si>
    <t>Накладные расходы от ФОТ(1767 руб.)</t>
  </si>
  <si>
    <t>132%=155%*0.85</t>
  </si>
  <si>
    <t>Сметная прибыль от ФОТ(1767 руб.)</t>
  </si>
  <si>
    <t>80%=100%*0.8</t>
  </si>
  <si>
    <t>Всего с НР и СП</t>
  </si>
  <si>
    <t/>
  </si>
  <si>
    <t>Прайс-01
Скамейка 2.0 м Аллея Ц=6200/1,2/6,31*1,01*1,02
шт.</t>
  </si>
  <si>
    <t xml:space="preserve">
_____
843,53</t>
  </si>
  <si>
    <t xml:space="preserve">
_____
5061</t>
  </si>
  <si>
    <t xml:space="preserve">
_____
31936</t>
  </si>
  <si>
    <t>Прайс-02
Урна Ц=1650/1,2/6,31*1,01*1,02
шт.</t>
  </si>
  <si>
    <t xml:space="preserve">
_____
224,49</t>
  </si>
  <si>
    <t xml:space="preserve">
_____
449</t>
  </si>
  <si>
    <t xml:space="preserve">
_____
2833</t>
  </si>
  <si>
    <t>Прайс-03
Пруд садовый пластиковый черный, 480 л Ц=3723,67/1,2/6,31*1,01*1,02
шт.</t>
  </si>
  <si>
    <t xml:space="preserve">
_____
506,62</t>
  </si>
  <si>
    <t xml:space="preserve">
_____
507</t>
  </si>
  <si>
    <t xml:space="preserve">
_____
3197</t>
  </si>
  <si>
    <t>Итого прямые затраты по смете</t>
  </si>
  <si>
    <t>127
_____
6017</t>
  </si>
  <si>
    <t>1705
_____
37966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</si>
  <si>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</si>
  <si>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</si>
  <si>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</si>
  <si>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</si>
  <si>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</si>
  <si>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</si>
  <si>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</si>
  <si>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Бетонные и железобетонные сборные конструкции в жилищно-гражданском строительстве</t>
  </si>
  <si>
    <t xml:space="preserve">    Материалы для строительных работ</t>
  </si>
  <si>
    <t xml:space="preserve">    Итого</t>
  </si>
  <si>
    <t xml:space="preserve">    ВСЕГО по смете</t>
  </si>
  <si>
    <t>ЛОКАЛЬНЫЙ РЕСУРСНЫЙ СМЕТНЫЙ РАСЧЕТ 02-01-05</t>
  </si>
  <si>
    <t>Ресурсы подрядчика</t>
  </si>
  <si>
    <t xml:space="preserve">          Трудозатраты</t>
  </si>
  <si>
    <t>1-3-5</t>
  </si>
  <si>
    <t>Рабочий строитель (ср 3,5)</t>
  </si>
  <si>
    <t xml:space="preserve">чел.-ч
</t>
  </si>
  <si>
    <t xml:space="preserve">11,47
</t>
  </si>
  <si>
    <t xml:space="preserve">154,54
</t>
  </si>
  <si>
    <t>Затраты труда машинистов</t>
  </si>
  <si>
    <t xml:space="preserve">
</t>
  </si>
  <si>
    <t>Итого по трудовым ресурсам</t>
  </si>
  <si>
    <t xml:space="preserve">руб
</t>
  </si>
  <si>
    <t xml:space="preserve">          Машины и механизмы</t>
  </si>
  <si>
    <t>Краны башенные при работе на других видах строительства 8 т</t>
  </si>
  <si>
    <t xml:space="preserve">маш.час
</t>
  </si>
  <si>
    <t xml:space="preserve">92,76
</t>
  </si>
  <si>
    <t xml:space="preserve">535
</t>
  </si>
  <si>
    <t>МТРиЭ ЧО, пост. от 06.05.2019 № 36/11</t>
  </si>
  <si>
    <t>Итого по строительным машинам</t>
  </si>
  <si>
    <t xml:space="preserve">          Материалы</t>
  </si>
  <si>
    <t>Прайс-01</t>
  </si>
  <si>
    <t>Скамейка 2.0 м Аллея Ц=6200/1,2/6,31*1,01*1,02</t>
  </si>
  <si>
    <t xml:space="preserve">шт.
</t>
  </si>
  <si>
    <t>843,53
6200/1,2/6,31*1,01*1,02</t>
  </si>
  <si>
    <t>5322,7
6200/1,2*1,01*1,02</t>
  </si>
  <si>
    <t>Прайс-02</t>
  </si>
  <si>
    <t>Урна Ц=1650/1,2/6,31*1,01*1,02</t>
  </si>
  <si>
    <t>224,49
1650/1,2/6,31*1,01*1,02</t>
  </si>
  <si>
    <t>1416,53
1650/1,2*1,01*1,02</t>
  </si>
  <si>
    <t>Прайс-03</t>
  </si>
  <si>
    <t>Пруд садовый пластиковый черный, 480 л Ц=3723,67/1,2/6,31*1,01*1,02</t>
  </si>
  <si>
    <t>506,62
3723,67/1,2/6,31*1,01*1,02</t>
  </si>
  <si>
    <t>3196,77
3723,67/1,2*1,01*1,02</t>
  </si>
  <si>
    <t>Итого по строительным материалам</t>
  </si>
  <si>
    <t xml:space="preserve"> </t>
  </si>
  <si>
    <t>2 квартал 2019 года</t>
  </si>
  <si>
    <t>Основание:002/04-19-ЭП</t>
  </si>
  <si>
    <t>Стройка:Обустройство сквера возле дома по адресу: Челябинская область, Кунашакский район, п.Муслюмово жд. ст., ул.Лесная д2 "д, е"</t>
  </si>
  <si>
    <t>на Малые архитектурные формы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</si>
</sst>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9" xfId="13" applyFont="1" applyBorder="1">
      <alignment horizontal="center" wrapText="1"/>
    </xf>
    <xf numFmtId="0" fontId="7" fillId="0" borderId="9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top" wrapText="1"/>
    </xf>
    <xf numFmtId="2" fontId="8" fillId="0" borderId="9" xfId="0" applyNumberFormat="1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/>
    </xf>
    <xf numFmtId="49" fontId="11" fillId="0" borderId="9" xfId="0" applyNumberFormat="1" applyFont="1" applyBorder="1" applyAlignment="1">
      <alignment horizontal="left" vertical="top" wrapText="1"/>
    </xf>
    <xf numFmtId="2" fontId="11" fillId="0" borderId="9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2" fontId="11" fillId="0" borderId="9" xfId="0" applyNumberFormat="1" applyFont="1" applyBorder="1" applyAlignment="1">
      <alignment horizontal="right" vertical="top" wrapText="1"/>
    </xf>
    <xf numFmtId="2" fontId="11" fillId="0" borderId="9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1" fillId="0" borderId="10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10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52"/>
  <sheetViews>
    <sheetView showGridLines="0" workbookViewId="0">
      <selection activeCell="H17" sqref="H17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>
      <c r="A1" s="3"/>
      <c r="B1" s="4"/>
      <c r="C1" s="4"/>
      <c r="D1" s="4"/>
    </row>
    <row r="2" spans="1:26" s="5" customFormat="1" ht="12">
      <c r="A2" s="6" t="s">
        <v>116</v>
      </c>
      <c r="B2" s="4"/>
      <c r="C2" s="4"/>
      <c r="D2" s="4"/>
    </row>
    <row r="3" spans="1:26" s="5" customFormat="1" ht="12">
      <c r="A3" s="3"/>
      <c r="B3" s="4"/>
      <c r="C3" s="4"/>
      <c r="D3" s="4"/>
    </row>
    <row r="4" spans="1:26" s="5" customFormat="1" ht="12">
      <c r="A4" s="6" t="s">
        <v>37</v>
      </c>
      <c r="B4" s="4"/>
      <c r="C4" s="4"/>
      <c r="D4" s="4"/>
    </row>
    <row r="5" spans="1:26" s="5" customFormat="1" ht="15">
      <c r="A5" s="111" t="s">
        <v>38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6" s="5" customFormat="1" ht="12">
      <c r="A6" s="112" t="s">
        <v>32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6" s="5" customFormat="1" ht="12">
      <c r="A7" s="112" t="s">
        <v>117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6" s="5" customFormat="1" ht="12">
      <c r="A8" s="113" t="s">
        <v>115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6" s="5" customFormat="1" ht="12"/>
    <row r="10" spans="1:26" s="5" customFormat="1" ht="12">
      <c r="G10" s="114" t="s">
        <v>17</v>
      </c>
      <c r="H10" s="115"/>
      <c r="I10" s="116"/>
      <c r="J10" s="114" t="s">
        <v>18</v>
      </c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6"/>
    </row>
    <row r="11" spans="1:26" s="5" customFormat="1">
      <c r="D11" s="3" t="s">
        <v>2</v>
      </c>
      <c r="G11" s="117">
        <f>6507/1000</f>
        <v>6.5069999999999997</v>
      </c>
      <c r="H11" s="118"/>
      <c r="I11" s="9" t="s">
        <v>3</v>
      </c>
      <c r="J11" s="109">
        <f>43568/1000</f>
        <v>43.567999999999998</v>
      </c>
      <c r="K11" s="110"/>
      <c r="L11" s="10"/>
      <c r="M11" s="10"/>
      <c r="N11" s="10"/>
      <c r="O11" s="10"/>
      <c r="P11" s="10"/>
      <c r="Q11" s="10"/>
      <c r="R11" s="10"/>
      <c r="S11" s="10"/>
      <c r="T11" s="10"/>
      <c r="U11" s="9" t="s">
        <v>3</v>
      </c>
    </row>
    <row r="12" spans="1:26" s="5" customFormat="1">
      <c r="D12" s="11" t="s">
        <v>33</v>
      </c>
      <c r="F12" s="12"/>
      <c r="G12" s="117">
        <f>0/1000</f>
        <v>0</v>
      </c>
      <c r="H12" s="118"/>
      <c r="I12" s="9" t="s">
        <v>3</v>
      </c>
      <c r="J12" s="109">
        <f>0/1000</f>
        <v>0</v>
      </c>
      <c r="K12" s="110"/>
      <c r="L12" s="10"/>
      <c r="M12" s="10"/>
      <c r="N12" s="10"/>
      <c r="O12" s="10"/>
      <c r="P12" s="10"/>
      <c r="Q12" s="10"/>
      <c r="R12" s="10"/>
      <c r="S12" s="10"/>
      <c r="T12" s="10"/>
      <c r="U12" s="9" t="s">
        <v>3</v>
      </c>
    </row>
    <row r="13" spans="1:26" s="5" customFormat="1">
      <c r="D13" s="11" t="s">
        <v>34</v>
      </c>
      <c r="F13" s="12"/>
      <c r="G13" s="117">
        <f>0/1000</f>
        <v>0</v>
      </c>
      <c r="H13" s="118"/>
      <c r="I13" s="9" t="s">
        <v>3</v>
      </c>
      <c r="J13" s="109">
        <f>0/1000</f>
        <v>0</v>
      </c>
      <c r="K13" s="110"/>
      <c r="L13" s="10"/>
      <c r="M13" s="10"/>
      <c r="N13" s="10"/>
      <c r="O13" s="10"/>
      <c r="P13" s="10"/>
      <c r="Q13" s="10"/>
      <c r="R13" s="10"/>
      <c r="S13" s="10"/>
      <c r="T13" s="10"/>
      <c r="U13" s="9" t="s">
        <v>3</v>
      </c>
    </row>
    <row r="14" spans="1:26" s="5" customFormat="1">
      <c r="D14" s="3" t="s">
        <v>4</v>
      </c>
      <c r="G14" s="117">
        <f>(V14+V15)/1000</f>
        <v>1.1309999999999999E-2</v>
      </c>
      <c r="H14" s="118"/>
      <c r="I14" s="9" t="s">
        <v>5</v>
      </c>
      <c r="J14" s="109">
        <f>(W14+W15)/1000</f>
        <v>1.1309999999999999E-2</v>
      </c>
      <c r="K14" s="110"/>
      <c r="L14" s="10"/>
      <c r="M14" s="10"/>
      <c r="N14" s="10"/>
      <c r="O14" s="10"/>
      <c r="P14" s="10"/>
      <c r="Q14" s="10"/>
      <c r="R14" s="10"/>
      <c r="S14" s="10"/>
      <c r="T14" s="10"/>
      <c r="U14" s="9" t="s">
        <v>5</v>
      </c>
      <c r="V14" s="13">
        <v>11.03</v>
      </c>
      <c r="W14" s="14">
        <v>11.03</v>
      </c>
      <c r="X14" s="49">
        <v>132</v>
      </c>
      <c r="Y14" s="49">
        <v>205</v>
      </c>
      <c r="Z14" s="49">
        <v>132</v>
      </c>
    </row>
    <row r="15" spans="1:26" s="5" customFormat="1">
      <c r="D15" s="3" t="s">
        <v>6</v>
      </c>
      <c r="G15" s="117">
        <f>132/1000</f>
        <v>0.13200000000000001</v>
      </c>
      <c r="H15" s="118"/>
      <c r="I15" s="9" t="s">
        <v>3</v>
      </c>
      <c r="J15" s="109">
        <f>1767/1000</f>
        <v>1.7669999999999999</v>
      </c>
      <c r="K15" s="110"/>
      <c r="L15" s="10"/>
      <c r="M15" s="10"/>
      <c r="N15" s="10"/>
      <c r="O15" s="10"/>
      <c r="P15" s="10"/>
      <c r="Q15" s="10"/>
      <c r="R15" s="10"/>
      <c r="S15" s="10"/>
      <c r="T15" s="10"/>
      <c r="U15" s="9" t="s">
        <v>3</v>
      </c>
      <c r="V15" s="13">
        <v>0.28000000000000003</v>
      </c>
      <c r="W15" s="14">
        <v>0.28000000000000003</v>
      </c>
      <c r="X15" s="50">
        <v>1767</v>
      </c>
      <c r="Y15" s="50">
        <v>2332</v>
      </c>
      <c r="Z15" s="50">
        <v>1414</v>
      </c>
    </row>
    <row r="16" spans="1:26" s="5" customFormat="1" ht="12">
      <c r="F16" s="4"/>
      <c r="G16" s="15"/>
      <c r="H16" s="15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6"/>
    </row>
    <row r="17" spans="1:26" s="5" customFormat="1" ht="12">
      <c r="B17" s="4"/>
      <c r="C17" s="4"/>
      <c r="D17" s="4"/>
      <c r="F17" s="12"/>
      <c r="G17" s="18"/>
      <c r="H17" s="18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9"/>
    </row>
    <row r="18" spans="1:26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114</v>
      </c>
    </row>
    <row r="19" spans="1:26" s="5" customFormat="1" thickBot="1">
      <c r="A19" s="21"/>
    </row>
    <row r="20" spans="1:26" s="23" customFormat="1" ht="27" customHeight="1" thickBot="1">
      <c r="A20" s="106" t="s">
        <v>7</v>
      </c>
      <c r="B20" s="106" t="s">
        <v>8</v>
      </c>
      <c r="C20" s="106" t="s">
        <v>9</v>
      </c>
      <c r="D20" s="107" t="s">
        <v>10</v>
      </c>
      <c r="E20" s="107"/>
      <c r="F20" s="107"/>
      <c r="G20" s="107" t="s">
        <v>11</v>
      </c>
      <c r="H20" s="107"/>
      <c r="I20" s="107"/>
      <c r="J20" s="107" t="s">
        <v>12</v>
      </c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</row>
    <row r="21" spans="1:26" s="23" customFormat="1" ht="22.5" customHeight="1" thickBot="1">
      <c r="A21" s="106"/>
      <c r="B21" s="106"/>
      <c r="C21" s="106"/>
      <c r="D21" s="108" t="s">
        <v>1</v>
      </c>
      <c r="E21" s="22" t="s">
        <v>13</v>
      </c>
      <c r="F21" s="22" t="s">
        <v>14</v>
      </c>
      <c r="G21" s="108" t="s">
        <v>1</v>
      </c>
      <c r="H21" s="22" t="s">
        <v>13</v>
      </c>
      <c r="I21" s="22" t="s">
        <v>14</v>
      </c>
      <c r="J21" s="108" t="s">
        <v>1</v>
      </c>
      <c r="K21" s="22" t="s">
        <v>13</v>
      </c>
      <c r="L21" s="22"/>
      <c r="M21" s="22"/>
      <c r="N21" s="22"/>
      <c r="O21" s="22"/>
      <c r="P21" s="22"/>
      <c r="Q21" s="22"/>
      <c r="R21" s="22"/>
      <c r="S21" s="22"/>
      <c r="T21" s="22"/>
      <c r="U21" s="22" t="s">
        <v>14</v>
      </c>
    </row>
    <row r="22" spans="1:26" s="23" customFormat="1" ht="22.5" customHeight="1" thickBot="1">
      <c r="A22" s="106"/>
      <c r="B22" s="106"/>
      <c r="C22" s="106"/>
      <c r="D22" s="108"/>
      <c r="E22" s="22" t="s">
        <v>15</v>
      </c>
      <c r="F22" s="22" t="s">
        <v>16</v>
      </c>
      <c r="G22" s="108"/>
      <c r="H22" s="22" t="s">
        <v>15</v>
      </c>
      <c r="I22" s="22" t="s">
        <v>16</v>
      </c>
      <c r="J22" s="108"/>
      <c r="K22" s="22" t="s">
        <v>15</v>
      </c>
      <c r="L22" s="22"/>
      <c r="M22" s="22"/>
      <c r="N22" s="22"/>
      <c r="O22" s="22"/>
      <c r="P22" s="22"/>
      <c r="Q22" s="22"/>
      <c r="R22" s="22"/>
      <c r="S22" s="22"/>
      <c r="T22" s="22"/>
      <c r="U22" s="22" t="s">
        <v>16</v>
      </c>
    </row>
    <row r="23" spans="1:26" s="4" customFormat="1">
      <c r="A23" s="56">
        <v>1</v>
      </c>
      <c r="B23" s="56">
        <v>2</v>
      </c>
      <c r="C23" s="56">
        <v>3</v>
      </c>
      <c r="D23" s="57">
        <v>4</v>
      </c>
      <c r="E23" s="56">
        <v>5</v>
      </c>
      <c r="F23" s="56">
        <v>6</v>
      </c>
      <c r="G23" s="57">
        <v>7</v>
      </c>
      <c r="H23" s="56">
        <v>8</v>
      </c>
      <c r="I23" s="56">
        <v>9</v>
      </c>
      <c r="J23" s="57">
        <v>10</v>
      </c>
      <c r="K23" s="56">
        <v>11</v>
      </c>
      <c r="L23" s="56"/>
      <c r="M23" s="56"/>
      <c r="N23" s="56"/>
      <c r="O23" s="56"/>
      <c r="P23" s="56"/>
      <c r="Q23" s="56"/>
      <c r="R23" s="56"/>
      <c r="S23" s="56"/>
      <c r="T23" s="56"/>
      <c r="U23" s="56">
        <v>12</v>
      </c>
    </row>
    <row r="24" spans="1:26" s="26" customFormat="1" ht="21" customHeight="1">
      <c r="A24" s="104" t="s">
        <v>42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</row>
    <row r="25" spans="1:26" s="26" customFormat="1" ht="72">
      <c r="A25" s="58">
        <v>1</v>
      </c>
      <c r="B25" s="59" t="s">
        <v>43</v>
      </c>
      <c r="C25" s="60">
        <v>0.09</v>
      </c>
      <c r="D25" s="61">
        <v>1698.07</v>
      </c>
      <c r="E25" s="62">
        <v>1405.88</v>
      </c>
      <c r="F25" s="61" t="s">
        <v>44</v>
      </c>
      <c r="G25" s="61">
        <v>153</v>
      </c>
      <c r="H25" s="61">
        <v>127</v>
      </c>
      <c r="I25" s="61" t="s">
        <v>45</v>
      </c>
      <c r="J25" s="61">
        <v>1856</v>
      </c>
      <c r="K25" s="62">
        <v>1705</v>
      </c>
      <c r="L25" s="62"/>
      <c r="M25" s="62"/>
      <c r="N25" s="62"/>
      <c r="O25" s="62"/>
      <c r="P25" s="62"/>
      <c r="Q25" s="62"/>
      <c r="R25" s="62"/>
      <c r="S25" s="62"/>
      <c r="T25" s="62"/>
      <c r="U25" s="62" t="s">
        <v>46</v>
      </c>
    </row>
    <row r="26" spans="1:26" s="26" customFormat="1" ht="24">
      <c r="A26" s="63"/>
      <c r="B26" s="64" t="s">
        <v>47</v>
      </c>
      <c r="C26" s="65" t="s">
        <v>48</v>
      </c>
      <c r="D26" s="66"/>
      <c r="E26" s="67"/>
      <c r="F26" s="66"/>
      <c r="G26" s="66">
        <v>205</v>
      </c>
      <c r="H26" s="66"/>
      <c r="I26" s="66"/>
      <c r="J26" s="66">
        <v>2332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6" s="26" customFormat="1" ht="24">
      <c r="A27" s="63"/>
      <c r="B27" s="64" t="s">
        <v>49</v>
      </c>
      <c r="C27" s="65" t="s">
        <v>50</v>
      </c>
      <c r="D27" s="66"/>
      <c r="E27" s="67"/>
      <c r="F27" s="66"/>
      <c r="G27" s="66">
        <v>132</v>
      </c>
      <c r="H27" s="66"/>
      <c r="I27" s="66"/>
      <c r="J27" s="66">
        <v>1414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6" s="4" customFormat="1" ht="12">
      <c r="A28" s="63"/>
      <c r="B28" s="64" t="s">
        <v>51</v>
      </c>
      <c r="C28" s="65" t="s">
        <v>52</v>
      </c>
      <c r="D28" s="66"/>
      <c r="E28" s="67"/>
      <c r="F28" s="66"/>
      <c r="G28" s="66">
        <v>490</v>
      </c>
      <c r="H28" s="66"/>
      <c r="I28" s="66"/>
      <c r="J28" s="66">
        <v>5602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26"/>
      <c r="W28" s="26"/>
      <c r="X28" s="26"/>
      <c r="Y28" s="26"/>
      <c r="Z28" s="26"/>
    </row>
    <row r="29" spans="1:26" s="4" customFormat="1" ht="48">
      <c r="A29" s="58">
        <v>2</v>
      </c>
      <c r="B29" s="59" t="s">
        <v>53</v>
      </c>
      <c r="C29" s="60">
        <v>6</v>
      </c>
      <c r="D29" s="61">
        <v>843.53</v>
      </c>
      <c r="E29" s="62" t="s">
        <v>54</v>
      </c>
      <c r="F29" s="61"/>
      <c r="G29" s="61">
        <v>5061</v>
      </c>
      <c r="H29" s="61" t="s">
        <v>55</v>
      </c>
      <c r="I29" s="61"/>
      <c r="J29" s="61">
        <v>31936</v>
      </c>
      <c r="K29" s="62" t="s">
        <v>56</v>
      </c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26"/>
      <c r="W29" s="26"/>
      <c r="X29" s="26"/>
      <c r="Y29" s="26"/>
      <c r="Z29" s="26"/>
    </row>
    <row r="30" spans="1:26" s="4" customFormat="1" ht="36">
      <c r="A30" s="58">
        <v>3</v>
      </c>
      <c r="B30" s="59" t="s">
        <v>57</v>
      </c>
      <c r="C30" s="60">
        <v>2</v>
      </c>
      <c r="D30" s="61">
        <v>224.49</v>
      </c>
      <c r="E30" s="62" t="s">
        <v>58</v>
      </c>
      <c r="F30" s="61"/>
      <c r="G30" s="61">
        <v>449</v>
      </c>
      <c r="H30" s="61" t="s">
        <v>59</v>
      </c>
      <c r="I30" s="61"/>
      <c r="J30" s="61">
        <v>2833</v>
      </c>
      <c r="K30" s="62" t="s">
        <v>60</v>
      </c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26"/>
      <c r="W30" s="26"/>
      <c r="X30" s="26"/>
      <c r="Y30" s="26"/>
      <c r="Z30" s="26"/>
    </row>
    <row r="31" spans="1:26" s="4" customFormat="1" ht="48">
      <c r="A31" s="68">
        <v>4</v>
      </c>
      <c r="B31" s="69" t="s">
        <v>61</v>
      </c>
      <c r="C31" s="70">
        <v>1</v>
      </c>
      <c r="D31" s="71">
        <v>506.62</v>
      </c>
      <c r="E31" s="72" t="s">
        <v>62</v>
      </c>
      <c r="F31" s="71"/>
      <c r="G31" s="71">
        <v>507</v>
      </c>
      <c r="H31" s="71" t="s">
        <v>63</v>
      </c>
      <c r="I31" s="71"/>
      <c r="J31" s="71">
        <v>3197</v>
      </c>
      <c r="K31" s="72" t="s">
        <v>64</v>
      </c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26"/>
      <c r="W31" s="26"/>
      <c r="X31" s="26"/>
      <c r="Y31" s="26"/>
      <c r="Z31" s="26"/>
    </row>
    <row r="32" spans="1:26" s="28" customFormat="1" ht="36">
      <c r="A32" s="100" t="s">
        <v>65</v>
      </c>
      <c r="B32" s="101"/>
      <c r="C32" s="101"/>
      <c r="D32" s="101"/>
      <c r="E32" s="101"/>
      <c r="F32" s="101"/>
      <c r="G32" s="73">
        <v>6170</v>
      </c>
      <c r="H32" s="73" t="s">
        <v>66</v>
      </c>
      <c r="I32" s="73" t="s">
        <v>45</v>
      </c>
      <c r="J32" s="73">
        <v>39822</v>
      </c>
      <c r="K32" s="73" t="s">
        <v>67</v>
      </c>
      <c r="L32" s="73"/>
      <c r="M32" s="73"/>
      <c r="N32" s="73"/>
      <c r="O32" s="73"/>
      <c r="P32" s="73"/>
      <c r="Q32" s="73"/>
      <c r="R32" s="73"/>
      <c r="S32" s="73"/>
      <c r="T32" s="73"/>
      <c r="U32" s="73" t="s">
        <v>46</v>
      </c>
      <c r="V32" s="26"/>
      <c r="W32" s="26"/>
      <c r="X32" s="26"/>
      <c r="Y32" s="26"/>
      <c r="Z32" s="26"/>
    </row>
    <row r="33" spans="1:26">
      <c r="A33" s="100" t="s">
        <v>68</v>
      </c>
      <c r="B33" s="101"/>
      <c r="C33" s="101"/>
      <c r="D33" s="101"/>
      <c r="E33" s="101"/>
      <c r="F33" s="10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26"/>
      <c r="W33" s="26"/>
      <c r="X33" s="26"/>
      <c r="Y33" s="26"/>
      <c r="Z33" s="26"/>
    </row>
    <row r="34" spans="1:26">
      <c r="A34" s="100" t="s">
        <v>69</v>
      </c>
      <c r="B34" s="101"/>
      <c r="C34" s="101"/>
      <c r="D34" s="101"/>
      <c r="E34" s="101"/>
      <c r="F34" s="101"/>
      <c r="G34" s="73">
        <v>132</v>
      </c>
      <c r="H34" s="73"/>
      <c r="I34" s="73"/>
      <c r="J34" s="73">
        <v>1767</v>
      </c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26"/>
      <c r="W34" s="26"/>
      <c r="X34" s="26"/>
      <c r="Y34" s="26"/>
      <c r="Z34" s="26"/>
    </row>
    <row r="35" spans="1:26">
      <c r="A35" s="100" t="s">
        <v>70</v>
      </c>
      <c r="B35" s="101"/>
      <c r="C35" s="101"/>
      <c r="D35" s="101"/>
      <c r="E35" s="101"/>
      <c r="F35" s="101"/>
      <c r="G35" s="73">
        <v>6017</v>
      </c>
      <c r="H35" s="73"/>
      <c r="I35" s="73"/>
      <c r="J35" s="73">
        <v>37966</v>
      </c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26"/>
      <c r="W35" s="26"/>
      <c r="X35" s="26"/>
      <c r="Y35" s="26"/>
      <c r="Z35" s="26"/>
    </row>
    <row r="36" spans="1:26">
      <c r="A36" s="100" t="s">
        <v>71</v>
      </c>
      <c r="B36" s="101"/>
      <c r="C36" s="101"/>
      <c r="D36" s="101"/>
      <c r="E36" s="101"/>
      <c r="F36" s="101"/>
      <c r="G36" s="73">
        <v>26</v>
      </c>
      <c r="H36" s="73"/>
      <c r="I36" s="73"/>
      <c r="J36" s="73">
        <v>151</v>
      </c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26"/>
      <c r="W36" s="26"/>
      <c r="X36" s="26"/>
      <c r="Y36" s="26"/>
      <c r="Z36" s="26"/>
    </row>
    <row r="37" spans="1:26">
      <c r="A37" s="102" t="s">
        <v>72</v>
      </c>
      <c r="B37" s="103"/>
      <c r="C37" s="103"/>
      <c r="D37" s="103"/>
      <c r="E37" s="103"/>
      <c r="F37" s="103"/>
      <c r="G37" s="74">
        <v>205</v>
      </c>
      <c r="H37" s="74"/>
      <c r="I37" s="74"/>
      <c r="J37" s="74">
        <v>2332</v>
      </c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26"/>
      <c r="W37" s="26"/>
      <c r="X37" s="26"/>
      <c r="Y37" s="26"/>
      <c r="Z37" s="26"/>
    </row>
    <row r="38" spans="1:26">
      <c r="A38" s="102" t="s">
        <v>73</v>
      </c>
      <c r="B38" s="103"/>
      <c r="C38" s="103"/>
      <c r="D38" s="103"/>
      <c r="E38" s="103"/>
      <c r="F38" s="103"/>
      <c r="G38" s="74">
        <v>132</v>
      </c>
      <c r="H38" s="74"/>
      <c r="I38" s="74"/>
      <c r="J38" s="74">
        <v>1414</v>
      </c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26"/>
      <c r="W38" s="26"/>
      <c r="X38" s="26"/>
      <c r="Y38" s="26"/>
      <c r="Z38" s="26"/>
    </row>
    <row r="39" spans="1:26">
      <c r="A39" s="102" t="s">
        <v>74</v>
      </c>
      <c r="B39" s="103"/>
      <c r="C39" s="103"/>
      <c r="D39" s="103"/>
      <c r="E39" s="103"/>
      <c r="F39" s="103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26"/>
      <c r="W39" s="26"/>
      <c r="X39" s="26"/>
      <c r="Y39" s="26"/>
      <c r="Z39" s="26"/>
    </row>
    <row r="40" spans="1:26" ht="26.1" customHeight="1">
      <c r="A40" s="100" t="s">
        <v>75</v>
      </c>
      <c r="B40" s="101"/>
      <c r="C40" s="101"/>
      <c r="D40" s="101"/>
      <c r="E40" s="101"/>
      <c r="F40" s="101"/>
      <c r="G40" s="73">
        <v>490</v>
      </c>
      <c r="H40" s="73"/>
      <c r="I40" s="73"/>
      <c r="J40" s="73">
        <v>5602</v>
      </c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26"/>
      <c r="W40" s="26"/>
      <c r="X40" s="26"/>
      <c r="Y40" s="26"/>
      <c r="Z40" s="26"/>
    </row>
    <row r="41" spans="1:26">
      <c r="A41" s="100" t="s">
        <v>76</v>
      </c>
      <c r="B41" s="101"/>
      <c r="C41" s="101"/>
      <c r="D41" s="101"/>
      <c r="E41" s="101"/>
      <c r="F41" s="101"/>
      <c r="G41" s="73">
        <v>6017</v>
      </c>
      <c r="H41" s="73"/>
      <c r="I41" s="73"/>
      <c r="J41" s="73">
        <v>37966</v>
      </c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26"/>
      <c r="W41" s="26"/>
      <c r="X41" s="26"/>
      <c r="Y41" s="26"/>
      <c r="Z41" s="26"/>
    </row>
    <row r="42" spans="1:26">
      <c r="A42" s="100" t="s">
        <v>77</v>
      </c>
      <c r="B42" s="101"/>
      <c r="C42" s="101"/>
      <c r="D42" s="101"/>
      <c r="E42" s="101"/>
      <c r="F42" s="101"/>
      <c r="G42" s="73">
        <v>6507</v>
      </c>
      <c r="H42" s="73"/>
      <c r="I42" s="73"/>
      <c r="J42" s="73">
        <v>43568</v>
      </c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26"/>
      <c r="W42" s="26"/>
      <c r="X42" s="26"/>
      <c r="Y42" s="26"/>
      <c r="Z42" s="26"/>
    </row>
    <row r="43" spans="1:26">
      <c r="A43" s="102" t="s">
        <v>78</v>
      </c>
      <c r="B43" s="103"/>
      <c r="C43" s="103"/>
      <c r="D43" s="103"/>
      <c r="E43" s="103"/>
      <c r="F43" s="103"/>
      <c r="G43" s="74">
        <v>6507</v>
      </c>
      <c r="H43" s="74"/>
      <c r="I43" s="74"/>
      <c r="J43" s="74">
        <v>43568</v>
      </c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26"/>
      <c r="W43" s="26"/>
      <c r="X43" s="26"/>
      <c r="Y43" s="26"/>
      <c r="Z43" s="26"/>
    </row>
    <row r="44" spans="1:26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6"/>
      <c r="W44" s="26"/>
      <c r="X44" s="26"/>
      <c r="Y44" s="26"/>
      <c r="Z44" s="26"/>
    </row>
    <row r="45" spans="1:26">
      <c r="A45" s="27"/>
      <c r="B45" s="51" t="s">
        <v>35</v>
      </c>
      <c r="C45" s="52"/>
      <c r="D45" s="53"/>
      <c r="E45" s="53"/>
      <c r="F45" s="52"/>
      <c r="G45" s="54">
        <f>IF(ISBLANK(X14),"",ROUND(Y14/X14,2)*100)</f>
        <v>155</v>
      </c>
      <c r="H45" s="2"/>
      <c r="I45" s="2"/>
      <c r="J45" s="54">
        <f>IF(ISBLANK(X15),"",ROUND(Y15/X15,2)*100)</f>
        <v>132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26"/>
      <c r="W45" s="26"/>
      <c r="X45" s="26"/>
      <c r="Y45" s="26"/>
      <c r="Z45" s="26"/>
    </row>
    <row r="46" spans="1:26">
      <c r="A46" s="27"/>
      <c r="B46" s="51" t="s">
        <v>36</v>
      </c>
      <c r="C46" s="52"/>
      <c r="D46" s="53"/>
      <c r="E46" s="53"/>
      <c r="F46" s="52"/>
      <c r="G46" s="20">
        <f>IF(ISBLANK(X14),"",ROUND(Z14/X14,2)*100)</f>
        <v>100</v>
      </c>
      <c r="H46" s="4"/>
      <c r="I46" s="4"/>
      <c r="J46" s="20">
        <f>IF(ISBLANK(X15),"",ROUND(Z15/X15,2)*100)</f>
        <v>80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26"/>
      <c r="W46" s="26"/>
      <c r="X46" s="26"/>
      <c r="Y46" s="26"/>
      <c r="Z46" s="26"/>
    </row>
    <row r="47" spans="1:26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26"/>
      <c r="W47" s="26"/>
      <c r="X47" s="26"/>
      <c r="Y47" s="26"/>
      <c r="Z47" s="26"/>
    </row>
    <row r="48" spans="1:26">
      <c r="A48" s="55" t="s">
        <v>40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>
      <c r="A49" s="28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>
      <c r="A50" s="55" t="s">
        <v>41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>
      <c r="A51" s="21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4"/>
      <c r="W51" s="4"/>
      <c r="X51" s="4"/>
      <c r="Y51" s="4"/>
      <c r="Z51" s="4"/>
    </row>
    <row r="52" spans="1:26">
      <c r="V52" s="28"/>
      <c r="W52" s="28"/>
      <c r="X52" s="28"/>
      <c r="Y52" s="28"/>
      <c r="Z52" s="28"/>
    </row>
  </sheetData>
  <mergeCells count="38">
    <mergeCell ref="G20:I20"/>
    <mergeCell ref="J20:U20"/>
    <mergeCell ref="G21:G22"/>
    <mergeCell ref="G14:H14"/>
    <mergeCell ref="J11:K11"/>
    <mergeCell ref="J14:K14"/>
    <mergeCell ref="G12:H12"/>
    <mergeCell ref="G13:H13"/>
    <mergeCell ref="G15:H15"/>
    <mergeCell ref="J15:K15"/>
    <mergeCell ref="J12:K12"/>
    <mergeCell ref="J13:K13"/>
    <mergeCell ref="A5:U5"/>
    <mergeCell ref="A6:U6"/>
    <mergeCell ref="A7:U7"/>
    <mergeCell ref="A8:U8"/>
    <mergeCell ref="J10:U10"/>
    <mergeCell ref="G11:H11"/>
    <mergeCell ref="G10:I10"/>
    <mergeCell ref="A24:U24"/>
    <mergeCell ref="A32:F32"/>
    <mergeCell ref="A33:F33"/>
    <mergeCell ref="A34:F34"/>
    <mergeCell ref="B20:B22"/>
    <mergeCell ref="C20:C22"/>
    <mergeCell ref="D20:F20"/>
    <mergeCell ref="D21:D22"/>
    <mergeCell ref="A20:A22"/>
    <mergeCell ref="J21:J22"/>
    <mergeCell ref="A35:F35"/>
    <mergeCell ref="A43:F43"/>
    <mergeCell ref="A37:F37"/>
    <mergeCell ref="A38:F38"/>
    <mergeCell ref="A39:F39"/>
    <mergeCell ref="A40:F40"/>
    <mergeCell ref="A41:F41"/>
    <mergeCell ref="A42:F42"/>
    <mergeCell ref="A36:F36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7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W54"/>
  <sheetViews>
    <sheetView showGridLines="0" tabSelected="1" topLeftCell="A34" workbookViewId="0">
      <selection activeCell="J10" sqref="J10:M10"/>
    </sheetView>
  </sheetViews>
  <sheetFormatPr defaultRowHeight="12.75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>
      <c r="A2" s="6" t="s">
        <v>116</v>
      </c>
      <c r="B2" s="4"/>
      <c r="C2" s="4"/>
      <c r="D2" s="4"/>
      <c r="L2" s="29"/>
    </row>
    <row r="3" spans="1:23" s="5" customFormat="1">
      <c r="A3" s="3"/>
      <c r="B3" s="4"/>
      <c r="C3" s="4"/>
      <c r="D3" s="4"/>
      <c r="L3" s="29"/>
    </row>
    <row r="4" spans="1:23" s="5" customFormat="1">
      <c r="A4" s="6" t="s">
        <v>37</v>
      </c>
      <c r="B4" s="4"/>
      <c r="C4" s="4"/>
      <c r="D4" s="4"/>
      <c r="L4" s="29"/>
    </row>
    <row r="5" spans="1:23" s="5" customFormat="1" ht="15">
      <c r="A5" s="111" t="s">
        <v>79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7"/>
      <c r="P5" s="7"/>
      <c r="Q5" s="7"/>
      <c r="R5" s="7"/>
      <c r="S5" s="7"/>
      <c r="T5" s="7"/>
      <c r="U5" s="7"/>
      <c r="V5" s="7"/>
      <c r="W5" s="7"/>
    </row>
    <row r="6" spans="1:23" s="5" customFormat="1" ht="12">
      <c r="A6" s="112" t="s">
        <v>31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8"/>
      <c r="P6" s="8"/>
      <c r="Q6" s="8"/>
      <c r="R6" s="8"/>
      <c r="S6" s="8"/>
      <c r="T6" s="8"/>
      <c r="U6" s="8"/>
      <c r="V6" s="8"/>
      <c r="W6" s="8"/>
    </row>
    <row r="7" spans="1:23" s="5" customFormat="1" ht="12">
      <c r="A7" s="112" t="s">
        <v>39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8"/>
      <c r="P7" s="8"/>
      <c r="Q7" s="8"/>
      <c r="R7" s="8"/>
      <c r="S7" s="8"/>
      <c r="T7" s="8"/>
      <c r="U7" s="8"/>
      <c r="V7" s="8"/>
      <c r="W7" s="8"/>
    </row>
    <row r="8" spans="1:23" s="5" customFormat="1" ht="12">
      <c r="A8" s="113" t="s">
        <v>115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>
      <c r="L9" s="29"/>
    </row>
    <row r="10" spans="1:23" s="5" customFormat="1" ht="12.75" customHeight="1">
      <c r="G10" s="126" t="s">
        <v>17</v>
      </c>
      <c r="H10" s="127"/>
      <c r="I10" s="127"/>
      <c r="J10" s="126" t="s">
        <v>18</v>
      </c>
      <c r="K10" s="127"/>
      <c r="L10" s="127"/>
      <c r="M10" s="133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>
      <c r="D11" s="3" t="s">
        <v>2</v>
      </c>
      <c r="G11" s="117">
        <f>6507/1000</f>
        <v>6.5069999999999997</v>
      </c>
      <c r="H11" s="118"/>
      <c r="I11" s="31" t="s">
        <v>3</v>
      </c>
      <c r="J11" s="109">
        <f>43568/1000</f>
        <v>43.567999999999998</v>
      </c>
      <c r="K11" s="110"/>
      <c r="L11" s="32"/>
      <c r="M11" s="9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>
      <c r="D12" s="11" t="s">
        <v>33</v>
      </c>
      <c r="F12" s="12"/>
      <c r="G12" s="117">
        <f>0/1000</f>
        <v>0</v>
      </c>
      <c r="H12" s="118"/>
      <c r="I12" s="9" t="s">
        <v>3</v>
      </c>
      <c r="J12" s="109">
        <f>0/1000</f>
        <v>0</v>
      </c>
      <c r="K12" s="110"/>
      <c r="L12" s="32"/>
      <c r="M12" s="9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>
      <c r="D13" s="11" t="s">
        <v>34</v>
      </c>
      <c r="F13" s="12"/>
      <c r="G13" s="117">
        <f>0/1000</f>
        <v>0</v>
      </c>
      <c r="H13" s="118"/>
      <c r="I13" s="9" t="s">
        <v>3</v>
      </c>
      <c r="J13" s="109">
        <f>0/1000</f>
        <v>0</v>
      </c>
      <c r="K13" s="110"/>
      <c r="L13" s="32"/>
      <c r="M13" s="9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>
      <c r="D14" s="3" t="s">
        <v>4</v>
      </c>
      <c r="G14" s="117">
        <f>(O14+O15)/1000</f>
        <v>1.1309999999999999E-2</v>
      </c>
      <c r="H14" s="118"/>
      <c r="I14" s="31" t="s">
        <v>5</v>
      </c>
      <c r="J14" s="109">
        <f>(P14+P15)/1000</f>
        <v>1.1309999999999999E-2</v>
      </c>
      <c r="K14" s="110"/>
      <c r="L14" s="13">
        <v>127</v>
      </c>
      <c r="M14" s="9" t="s">
        <v>5</v>
      </c>
      <c r="N14" s="33"/>
      <c r="O14" s="13">
        <v>11.03</v>
      </c>
      <c r="P14" s="14">
        <v>11.03</v>
      </c>
      <c r="Q14" s="33"/>
      <c r="R14" s="33"/>
      <c r="S14" s="33"/>
      <c r="T14" s="33"/>
      <c r="U14" s="33"/>
      <c r="V14" s="33"/>
      <c r="W14" s="34"/>
    </row>
    <row r="15" spans="1:23" s="5" customFormat="1">
      <c r="D15" s="3" t="s">
        <v>6</v>
      </c>
      <c r="G15" s="117">
        <f>132/1000</f>
        <v>0.13200000000000001</v>
      </c>
      <c r="H15" s="118"/>
      <c r="I15" s="31" t="s">
        <v>3</v>
      </c>
      <c r="J15" s="109">
        <f>1767/1000</f>
        <v>1.7669999999999999</v>
      </c>
      <c r="K15" s="110"/>
      <c r="L15" s="14">
        <v>1705</v>
      </c>
      <c r="M15" s="9" t="s">
        <v>3</v>
      </c>
      <c r="N15" s="33"/>
      <c r="O15" s="13">
        <v>0.28000000000000003</v>
      </c>
      <c r="P15" s="14">
        <v>0.28000000000000003</v>
      </c>
      <c r="Q15" s="33"/>
      <c r="R15" s="33"/>
      <c r="S15" s="33"/>
      <c r="T15" s="33"/>
      <c r="U15" s="33"/>
      <c r="V15" s="33"/>
      <c r="W15" s="34"/>
    </row>
    <row r="16" spans="1:23" s="5" customFormat="1">
      <c r="F16" s="4"/>
      <c r="G16" s="15"/>
      <c r="H16" s="15"/>
      <c r="I16" s="16"/>
      <c r="J16" s="17"/>
      <c r="K16" s="35"/>
      <c r="L16" s="13">
        <v>5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>
      <c r="B17" s="4"/>
      <c r="C17" s="4"/>
      <c r="D17" s="4"/>
      <c r="F17" s="12"/>
      <c r="G17" s="18"/>
      <c r="H17" s="18"/>
      <c r="I17" s="19"/>
      <c r="J17" s="20"/>
      <c r="K17" s="20"/>
      <c r="L17" s="14">
        <v>62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114</v>
      </c>
    </row>
    <row r="19" spans="1:23" s="5" customFormat="1" ht="13.5" thickBot="1">
      <c r="A19" s="21"/>
      <c r="L19" s="29"/>
    </row>
    <row r="20" spans="1:23" s="23" customFormat="1" ht="23.25" customHeight="1" thickBot="1">
      <c r="A20" s="121" t="s">
        <v>7</v>
      </c>
      <c r="B20" s="121" t="s">
        <v>0</v>
      </c>
      <c r="C20" s="121" t="s">
        <v>19</v>
      </c>
      <c r="D20" s="37" t="s">
        <v>20</v>
      </c>
      <c r="E20" s="121" t="s">
        <v>21</v>
      </c>
      <c r="F20" s="128" t="s">
        <v>22</v>
      </c>
      <c r="G20" s="129"/>
      <c r="H20" s="128" t="s">
        <v>23</v>
      </c>
      <c r="I20" s="132"/>
      <c r="J20" s="132"/>
      <c r="K20" s="129"/>
      <c r="L20" s="38"/>
      <c r="M20" s="121" t="s">
        <v>24</v>
      </c>
      <c r="N20" s="121" t="s">
        <v>25</v>
      </c>
    </row>
    <row r="21" spans="1:23" s="23" customFormat="1" ht="19.5" customHeight="1" thickBot="1">
      <c r="A21" s="122"/>
      <c r="B21" s="122"/>
      <c r="C21" s="122"/>
      <c r="D21" s="121" t="s">
        <v>30</v>
      </c>
      <c r="E21" s="122"/>
      <c r="F21" s="130"/>
      <c r="G21" s="131"/>
      <c r="H21" s="123" t="s">
        <v>26</v>
      </c>
      <c r="I21" s="124"/>
      <c r="J21" s="123" t="s">
        <v>27</v>
      </c>
      <c r="K21" s="124"/>
      <c r="L21" s="39"/>
      <c r="M21" s="122"/>
      <c r="N21" s="122"/>
    </row>
    <row r="22" spans="1:23" s="23" customFormat="1" ht="19.5" customHeight="1">
      <c r="A22" s="122"/>
      <c r="B22" s="122"/>
      <c r="C22" s="122"/>
      <c r="D22" s="122"/>
      <c r="E22" s="122"/>
      <c r="F22" s="75" t="s">
        <v>28</v>
      </c>
      <c r="G22" s="75" t="s">
        <v>29</v>
      </c>
      <c r="H22" s="75" t="s">
        <v>28</v>
      </c>
      <c r="I22" s="75" t="s">
        <v>29</v>
      </c>
      <c r="J22" s="75" t="s">
        <v>28</v>
      </c>
      <c r="K22" s="75" t="s">
        <v>29</v>
      </c>
      <c r="L22" s="39"/>
      <c r="M22" s="122"/>
      <c r="N22" s="122"/>
    </row>
    <row r="23" spans="1:23">
      <c r="A23" s="76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76">
        <v>9</v>
      </c>
      <c r="J23" s="76">
        <v>10</v>
      </c>
      <c r="K23" s="76">
        <v>11</v>
      </c>
      <c r="L23" s="77"/>
      <c r="M23" s="76">
        <v>12</v>
      </c>
      <c r="N23" s="76">
        <v>13</v>
      </c>
    </row>
    <row r="24" spans="1:23" s="4" customFormat="1" ht="17.850000000000001" customHeight="1">
      <c r="A24" s="125" t="s">
        <v>80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3" s="4" customFormat="1" ht="17.850000000000001" customHeight="1">
      <c r="A25" s="125" t="s">
        <v>81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</row>
    <row r="26" spans="1:23" ht="24">
      <c r="A26" s="78">
        <v>1</v>
      </c>
      <c r="B26" s="79" t="s">
        <v>82</v>
      </c>
      <c r="C26" s="59" t="s">
        <v>83</v>
      </c>
      <c r="D26" s="80" t="s">
        <v>84</v>
      </c>
      <c r="E26" s="81">
        <v>11.03</v>
      </c>
      <c r="F26" s="61" t="s">
        <v>85</v>
      </c>
      <c r="G26" s="61">
        <v>126.51</v>
      </c>
      <c r="H26" s="82"/>
      <c r="I26" s="82"/>
      <c r="J26" s="61" t="s">
        <v>86</v>
      </c>
      <c r="K26" s="61">
        <v>1704.58</v>
      </c>
      <c r="L26" s="83"/>
      <c r="M26" s="82">
        <f>IF(ISNUMBER(K26/G26),IF(NOT(K26/G26=0),K26/G26, " "), " ")</f>
        <v>13.473875582957868</v>
      </c>
      <c r="N26" s="80"/>
    </row>
    <row r="27" spans="1:23" s="4" customFormat="1" ht="24">
      <c r="A27" s="78">
        <v>2</v>
      </c>
      <c r="B27" s="79">
        <v>2</v>
      </c>
      <c r="C27" s="59" t="s">
        <v>87</v>
      </c>
      <c r="D27" s="80" t="s">
        <v>84</v>
      </c>
      <c r="E27" s="81">
        <v>0.28000000000000003</v>
      </c>
      <c r="F27" s="61" t="s">
        <v>88</v>
      </c>
      <c r="G27" s="61"/>
      <c r="H27" s="82"/>
      <c r="I27" s="82"/>
      <c r="J27" s="61" t="s">
        <v>88</v>
      </c>
      <c r="K27" s="61"/>
      <c r="L27" s="83"/>
      <c r="M27" s="82" t="str">
        <f>IF(ISNUMBER(K27/G27),IF(NOT(K27/G27=0),K27/G27, " "), " ")</f>
        <v xml:space="preserve"> </v>
      </c>
      <c r="N27" s="80"/>
    </row>
    <row r="28" spans="1:23" s="4" customFormat="1" ht="24">
      <c r="A28" s="84"/>
      <c r="B28" s="85" t="s">
        <v>52</v>
      </c>
      <c r="C28" s="86" t="s">
        <v>89</v>
      </c>
      <c r="D28" s="87" t="s">
        <v>90</v>
      </c>
      <c r="E28" s="88"/>
      <c r="F28" s="89" t="s">
        <v>88</v>
      </c>
      <c r="G28" s="89">
        <v>127</v>
      </c>
      <c r="H28" s="90"/>
      <c r="I28" s="90"/>
      <c r="J28" s="89" t="s">
        <v>88</v>
      </c>
      <c r="K28" s="89">
        <v>1705</v>
      </c>
      <c r="L28" s="91"/>
      <c r="M28" s="90">
        <f>IF(ISNUMBER(K28/G28),IF(NOT(K28/G28=0),K28/G28, " "), " ")</f>
        <v>13.4251968503937</v>
      </c>
      <c r="N28" s="87"/>
    </row>
    <row r="29" spans="1:23" s="4" customFormat="1" ht="17.850000000000001" customHeight="1">
      <c r="A29" s="125" t="s">
        <v>91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23" s="4" customFormat="1" ht="36">
      <c r="A30" s="78">
        <v>4</v>
      </c>
      <c r="B30" s="79">
        <v>20129</v>
      </c>
      <c r="C30" s="59" t="s">
        <v>92</v>
      </c>
      <c r="D30" s="80" t="s">
        <v>93</v>
      </c>
      <c r="E30" s="81">
        <v>0.28000000000000003</v>
      </c>
      <c r="F30" s="61" t="s">
        <v>94</v>
      </c>
      <c r="G30" s="61">
        <v>25.97</v>
      </c>
      <c r="H30" s="82"/>
      <c r="I30" s="82"/>
      <c r="J30" s="61" t="s">
        <v>95</v>
      </c>
      <c r="K30" s="61">
        <v>149.80000000000001</v>
      </c>
      <c r="L30" s="83"/>
      <c r="M30" s="82">
        <f>IF(ISNUMBER(K30/G30),IF(NOT(K30/G30=0),K30/G30, " "), " ")</f>
        <v>5.7681940700808632</v>
      </c>
      <c r="N30" s="80" t="s">
        <v>96</v>
      </c>
    </row>
    <row r="31" spans="1:23" ht="24">
      <c r="A31" s="84"/>
      <c r="B31" s="85" t="s">
        <v>52</v>
      </c>
      <c r="C31" s="86" t="s">
        <v>97</v>
      </c>
      <c r="D31" s="87" t="s">
        <v>90</v>
      </c>
      <c r="E31" s="88"/>
      <c r="F31" s="89" t="s">
        <v>88</v>
      </c>
      <c r="G31" s="89">
        <v>26</v>
      </c>
      <c r="H31" s="90"/>
      <c r="I31" s="90"/>
      <c r="J31" s="89" t="s">
        <v>88</v>
      </c>
      <c r="K31" s="89">
        <v>151</v>
      </c>
      <c r="L31" s="91"/>
      <c r="M31" s="90">
        <f>IF(ISNUMBER(K31/G31),IF(NOT(K31/G31=0),K31/G31, " "), " ")</f>
        <v>5.8076923076923075</v>
      </c>
      <c r="N31" s="87"/>
    </row>
    <row r="32" spans="1:23" ht="17.850000000000001" customHeight="1">
      <c r="A32" s="125" t="s">
        <v>98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ht="36">
      <c r="A33" s="78">
        <v>6</v>
      </c>
      <c r="B33" s="79" t="s">
        <v>99</v>
      </c>
      <c r="C33" s="59" t="s">
        <v>100</v>
      </c>
      <c r="D33" s="80" t="s">
        <v>101</v>
      </c>
      <c r="E33" s="81">
        <v>6</v>
      </c>
      <c r="F33" s="61" t="s">
        <v>102</v>
      </c>
      <c r="G33" s="61">
        <v>5061.18</v>
      </c>
      <c r="H33" s="82"/>
      <c r="I33" s="82"/>
      <c r="J33" s="61" t="s">
        <v>103</v>
      </c>
      <c r="K33" s="61">
        <v>31936.2</v>
      </c>
      <c r="L33" s="83"/>
      <c r="M33" s="82">
        <f>IF(ISNUMBER(K33/G33),IF(NOT(K33/G33=0),K33/G33, " "), " ")</f>
        <v>6.3100304672033003</v>
      </c>
      <c r="N33" s="80"/>
    </row>
    <row r="34" spans="1:14" ht="36">
      <c r="A34" s="78">
        <v>7</v>
      </c>
      <c r="B34" s="79" t="s">
        <v>104</v>
      </c>
      <c r="C34" s="59" t="s">
        <v>105</v>
      </c>
      <c r="D34" s="80" t="s">
        <v>101</v>
      </c>
      <c r="E34" s="81">
        <v>2</v>
      </c>
      <c r="F34" s="61" t="s">
        <v>106</v>
      </c>
      <c r="G34" s="61">
        <v>448.98</v>
      </c>
      <c r="H34" s="82"/>
      <c r="I34" s="82"/>
      <c r="J34" s="61" t="s">
        <v>107</v>
      </c>
      <c r="K34" s="61">
        <v>2833.06</v>
      </c>
      <c r="L34" s="83"/>
      <c r="M34" s="82">
        <f>IF(ISNUMBER(K34/G34),IF(NOT(K34/G34=0),K34/G34, " "), " ")</f>
        <v>6.3099915363713306</v>
      </c>
      <c r="N34" s="80"/>
    </row>
    <row r="35" spans="1:14" ht="48">
      <c r="A35" s="78">
        <v>8</v>
      </c>
      <c r="B35" s="79" t="s">
        <v>108</v>
      </c>
      <c r="C35" s="59" t="s">
        <v>109</v>
      </c>
      <c r="D35" s="80" t="s">
        <v>101</v>
      </c>
      <c r="E35" s="81">
        <v>1</v>
      </c>
      <c r="F35" s="61" t="s">
        <v>110</v>
      </c>
      <c r="G35" s="61">
        <v>506.62</v>
      </c>
      <c r="H35" s="82"/>
      <c r="I35" s="82"/>
      <c r="J35" s="61" t="s">
        <v>111</v>
      </c>
      <c r="K35" s="61">
        <v>3196.77</v>
      </c>
      <c r="L35" s="83"/>
      <c r="M35" s="82">
        <f>IF(ISNUMBER(K35/G35),IF(NOT(K35/G35=0),K35/G35, " "), " ")</f>
        <v>6.3099956574947695</v>
      </c>
      <c r="N35" s="80"/>
    </row>
    <row r="36" spans="1:14" ht="24">
      <c r="A36" s="92"/>
      <c r="B36" s="93" t="s">
        <v>52</v>
      </c>
      <c r="C36" s="94" t="s">
        <v>112</v>
      </c>
      <c r="D36" s="95" t="s">
        <v>90</v>
      </c>
      <c r="E36" s="96"/>
      <c r="F36" s="97" t="s">
        <v>88</v>
      </c>
      <c r="G36" s="97">
        <v>6017</v>
      </c>
      <c r="H36" s="98"/>
      <c r="I36" s="98"/>
      <c r="J36" s="97" t="s">
        <v>88</v>
      </c>
      <c r="K36" s="97">
        <v>37966</v>
      </c>
      <c r="L36" s="99"/>
      <c r="M36" s="98">
        <f>IF(ISNUMBER(K36/G36),IF(NOT(K36/G36=0),K36/G36, " "), " ")</f>
        <v>6.309788931361143</v>
      </c>
      <c r="N36" s="95"/>
    </row>
    <row r="37" spans="1:14">
      <c r="A37" s="120" t="s">
        <v>65</v>
      </c>
      <c r="B37" s="101"/>
      <c r="C37" s="101"/>
      <c r="D37" s="101"/>
      <c r="E37" s="101"/>
      <c r="F37" s="101"/>
      <c r="G37" s="61">
        <v>6170</v>
      </c>
      <c r="H37" s="82"/>
      <c r="I37" s="82"/>
      <c r="J37" s="82"/>
      <c r="K37" s="61">
        <v>39822</v>
      </c>
      <c r="L37" s="83"/>
      <c r="M37" s="82">
        <f t="shared" ref="M37:M48" ca="1" si="0">IF(ISNUMBER(INDIRECT("K" &amp; ROW())/INDIRECT("G" &amp; ROW())),INDIRECT("K" &amp; ROW())/INDIRECT("G" &amp; ROW()), " ")</f>
        <v>6.4541329011345221</v>
      </c>
      <c r="N37" s="80" t="s">
        <v>113</v>
      </c>
    </row>
    <row r="38" spans="1:14">
      <c r="A38" s="120" t="s">
        <v>68</v>
      </c>
      <c r="B38" s="101"/>
      <c r="C38" s="101"/>
      <c r="D38" s="101"/>
      <c r="E38" s="101"/>
      <c r="F38" s="101"/>
      <c r="G38" s="61"/>
      <c r="H38" s="82"/>
      <c r="I38" s="82"/>
      <c r="J38" s="82"/>
      <c r="K38" s="61"/>
      <c r="L38" s="83"/>
      <c r="M38" s="82" t="str">
        <f t="shared" ca="1" si="0"/>
        <v xml:space="preserve"> </v>
      </c>
      <c r="N38" s="80" t="s">
        <v>113</v>
      </c>
    </row>
    <row r="39" spans="1:14">
      <c r="A39" s="120" t="s">
        <v>69</v>
      </c>
      <c r="B39" s="101"/>
      <c r="C39" s="101"/>
      <c r="D39" s="101"/>
      <c r="E39" s="101"/>
      <c r="F39" s="101"/>
      <c r="G39" s="61">
        <v>132</v>
      </c>
      <c r="H39" s="82"/>
      <c r="I39" s="82"/>
      <c r="J39" s="82"/>
      <c r="K39" s="61">
        <v>1767</v>
      </c>
      <c r="L39" s="83"/>
      <c r="M39" s="82">
        <f t="shared" ca="1" si="0"/>
        <v>13.386363636363637</v>
      </c>
      <c r="N39" s="80" t="s">
        <v>113</v>
      </c>
    </row>
    <row r="40" spans="1:14">
      <c r="A40" s="120" t="s">
        <v>70</v>
      </c>
      <c r="B40" s="101"/>
      <c r="C40" s="101"/>
      <c r="D40" s="101"/>
      <c r="E40" s="101"/>
      <c r="F40" s="101"/>
      <c r="G40" s="61">
        <v>6017</v>
      </c>
      <c r="H40" s="82"/>
      <c r="I40" s="82"/>
      <c r="J40" s="82"/>
      <c r="K40" s="61">
        <v>37966</v>
      </c>
      <c r="L40" s="83"/>
      <c r="M40" s="82">
        <f t="shared" ca="1" si="0"/>
        <v>6.309788931361143</v>
      </c>
      <c r="N40" s="80" t="s">
        <v>113</v>
      </c>
    </row>
    <row r="41" spans="1:14">
      <c r="A41" s="120" t="s">
        <v>71</v>
      </c>
      <c r="B41" s="101"/>
      <c r="C41" s="101"/>
      <c r="D41" s="101"/>
      <c r="E41" s="101"/>
      <c r="F41" s="101"/>
      <c r="G41" s="61">
        <v>26</v>
      </c>
      <c r="H41" s="82"/>
      <c r="I41" s="82"/>
      <c r="J41" s="82"/>
      <c r="K41" s="61">
        <v>151</v>
      </c>
      <c r="L41" s="83"/>
      <c r="M41" s="82">
        <f t="shared" ca="1" si="0"/>
        <v>5.8076923076923075</v>
      </c>
      <c r="N41" s="80" t="s">
        <v>113</v>
      </c>
    </row>
    <row r="42" spans="1:14">
      <c r="A42" s="119" t="s">
        <v>72</v>
      </c>
      <c r="B42" s="103"/>
      <c r="C42" s="103"/>
      <c r="D42" s="103"/>
      <c r="E42" s="103"/>
      <c r="F42" s="103"/>
      <c r="G42" s="89">
        <v>205</v>
      </c>
      <c r="H42" s="90"/>
      <c r="I42" s="90"/>
      <c r="J42" s="90"/>
      <c r="K42" s="89">
        <v>2332</v>
      </c>
      <c r="L42" s="91"/>
      <c r="M42" s="90">
        <f t="shared" ca="1" si="0"/>
        <v>11.37560975609756</v>
      </c>
      <c r="N42" s="87" t="s">
        <v>113</v>
      </c>
    </row>
    <row r="43" spans="1:14">
      <c r="A43" s="119" t="s">
        <v>73</v>
      </c>
      <c r="B43" s="103"/>
      <c r="C43" s="103"/>
      <c r="D43" s="103"/>
      <c r="E43" s="103"/>
      <c r="F43" s="103"/>
      <c r="G43" s="89">
        <v>132</v>
      </c>
      <c r="H43" s="90"/>
      <c r="I43" s="90"/>
      <c r="J43" s="90"/>
      <c r="K43" s="89">
        <v>1414</v>
      </c>
      <c r="L43" s="91"/>
      <c r="M43" s="90">
        <f t="shared" ca="1" si="0"/>
        <v>10.712121212121213</v>
      </c>
      <c r="N43" s="87" t="s">
        <v>113</v>
      </c>
    </row>
    <row r="44" spans="1:14">
      <c r="A44" s="119" t="s">
        <v>74</v>
      </c>
      <c r="B44" s="103"/>
      <c r="C44" s="103"/>
      <c r="D44" s="103"/>
      <c r="E44" s="103"/>
      <c r="F44" s="103"/>
      <c r="G44" s="89"/>
      <c r="H44" s="90"/>
      <c r="I44" s="90"/>
      <c r="J44" s="90"/>
      <c r="K44" s="89"/>
      <c r="L44" s="91"/>
      <c r="M44" s="90" t="str">
        <f t="shared" ca="1" si="0"/>
        <v xml:space="preserve"> </v>
      </c>
      <c r="N44" s="87" t="s">
        <v>113</v>
      </c>
    </row>
    <row r="45" spans="1:14" ht="26.1" customHeight="1">
      <c r="A45" s="120" t="s">
        <v>75</v>
      </c>
      <c r="B45" s="101"/>
      <c r="C45" s="101"/>
      <c r="D45" s="101"/>
      <c r="E45" s="101"/>
      <c r="F45" s="101"/>
      <c r="G45" s="61">
        <v>490</v>
      </c>
      <c r="H45" s="82"/>
      <c r="I45" s="82"/>
      <c r="J45" s="82"/>
      <c r="K45" s="61">
        <v>5602</v>
      </c>
      <c r="L45" s="83"/>
      <c r="M45" s="82">
        <f t="shared" ca="1" si="0"/>
        <v>11.432653061224491</v>
      </c>
      <c r="N45" s="80" t="s">
        <v>113</v>
      </c>
    </row>
    <row r="46" spans="1:14">
      <c r="A46" s="120" t="s">
        <v>76</v>
      </c>
      <c r="B46" s="101"/>
      <c r="C46" s="101"/>
      <c r="D46" s="101"/>
      <c r="E46" s="101"/>
      <c r="F46" s="101"/>
      <c r="G46" s="61">
        <v>6017</v>
      </c>
      <c r="H46" s="82"/>
      <c r="I46" s="82"/>
      <c r="J46" s="82"/>
      <c r="K46" s="61">
        <v>37966</v>
      </c>
      <c r="L46" s="83"/>
      <c r="M46" s="82">
        <f t="shared" ca="1" si="0"/>
        <v>6.309788931361143</v>
      </c>
      <c r="N46" s="80" t="s">
        <v>113</v>
      </c>
    </row>
    <row r="47" spans="1:14">
      <c r="A47" s="120" t="s">
        <v>77</v>
      </c>
      <c r="B47" s="101"/>
      <c r="C47" s="101"/>
      <c r="D47" s="101"/>
      <c r="E47" s="101"/>
      <c r="F47" s="101"/>
      <c r="G47" s="61">
        <v>6507</v>
      </c>
      <c r="H47" s="82"/>
      <c r="I47" s="82"/>
      <c r="J47" s="82"/>
      <c r="K47" s="61">
        <v>43568</v>
      </c>
      <c r="L47" s="83"/>
      <c r="M47" s="82">
        <f t="shared" ca="1" si="0"/>
        <v>6.6955586291685876</v>
      </c>
      <c r="N47" s="80" t="s">
        <v>113</v>
      </c>
    </row>
    <row r="48" spans="1:14">
      <c r="A48" s="119" t="s">
        <v>78</v>
      </c>
      <c r="B48" s="103"/>
      <c r="C48" s="103"/>
      <c r="D48" s="103"/>
      <c r="E48" s="103"/>
      <c r="F48" s="103"/>
      <c r="G48" s="89">
        <v>6507</v>
      </c>
      <c r="H48" s="90"/>
      <c r="I48" s="90"/>
      <c r="J48" s="90"/>
      <c r="K48" s="89">
        <v>43568</v>
      </c>
      <c r="L48" s="91"/>
      <c r="M48" s="90">
        <f t="shared" ca="1" si="0"/>
        <v>6.6955586291685876</v>
      </c>
      <c r="N48" s="87" t="s">
        <v>113</v>
      </c>
    </row>
    <row r="49" spans="1:14">
      <c r="A49" s="12"/>
      <c r="B49" s="40"/>
      <c r="C49" s="24"/>
      <c r="D49" s="41"/>
      <c r="E49" s="41"/>
      <c r="F49" s="42"/>
      <c r="G49" s="25"/>
      <c r="H49" s="42"/>
      <c r="I49" s="42"/>
      <c r="J49" s="42"/>
      <c r="K49" s="25"/>
      <c r="L49" s="43"/>
      <c r="M49" s="42"/>
      <c r="N49" s="44"/>
    </row>
    <row r="50" spans="1:14">
      <c r="A50" s="27"/>
      <c r="G50" s="45"/>
      <c r="H50" s="46"/>
      <c r="I50" s="46"/>
      <c r="J50" s="46"/>
      <c r="K50" s="45"/>
      <c r="L50" s="47"/>
      <c r="M50" s="45"/>
      <c r="N50" s="27"/>
    </row>
    <row r="51" spans="1:14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8"/>
      <c r="M51" s="4"/>
      <c r="N51" s="4"/>
    </row>
    <row r="52" spans="1:14">
      <c r="A52" s="55" t="s">
        <v>40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8"/>
      <c r="M52" s="4"/>
      <c r="N52" s="4"/>
    </row>
    <row r="53" spans="1:14">
      <c r="A53" s="28"/>
      <c r="B53" s="4"/>
      <c r="C53" s="4"/>
      <c r="D53" s="4"/>
      <c r="E53" s="4"/>
      <c r="F53" s="4"/>
      <c r="G53" s="4"/>
      <c r="H53" s="4"/>
      <c r="I53" s="4"/>
      <c r="J53" s="4"/>
      <c r="K53" s="4"/>
      <c r="L53" s="48"/>
      <c r="M53" s="4"/>
      <c r="N53" s="4"/>
    </row>
    <row r="54" spans="1:14">
      <c r="A54" s="55" t="s">
        <v>41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8"/>
      <c r="M54" s="4"/>
      <c r="N54" s="4"/>
    </row>
  </sheetData>
  <mergeCells count="43">
    <mergeCell ref="A5:N5"/>
    <mergeCell ref="A6:N6"/>
    <mergeCell ref="A7:N7"/>
    <mergeCell ref="A8:N8"/>
    <mergeCell ref="G10:I10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G11:H11"/>
    <mergeCell ref="J11:K11"/>
    <mergeCell ref="A38:F38"/>
    <mergeCell ref="G15:H15"/>
    <mergeCell ref="J15:K15"/>
    <mergeCell ref="A20:A22"/>
    <mergeCell ref="B20:B22"/>
    <mergeCell ref="C20:C22"/>
    <mergeCell ref="E20:E22"/>
    <mergeCell ref="N20:N22"/>
    <mergeCell ref="D21:D22"/>
    <mergeCell ref="H21:I21"/>
    <mergeCell ref="A24:N24"/>
    <mergeCell ref="A25:N25"/>
    <mergeCell ref="A29:N29"/>
    <mergeCell ref="A45:F45"/>
    <mergeCell ref="A46:F46"/>
    <mergeCell ref="A47:F47"/>
    <mergeCell ref="A48:F48"/>
    <mergeCell ref="A37:F37"/>
    <mergeCell ref="M20:M22"/>
    <mergeCell ref="A32:N32"/>
    <mergeCell ref="A43:F43"/>
    <mergeCell ref="A44:F44"/>
    <mergeCell ref="A39:F39"/>
    <mergeCell ref="A40:F40"/>
    <mergeCell ref="A41:F41"/>
    <mergeCell ref="A42:F42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cp:lastPrinted>2019-07-25T04:30:44Z</cp:lastPrinted>
  <dcterms:created xsi:type="dcterms:W3CDTF">2003-01-28T12:33:10Z</dcterms:created>
  <dcterms:modified xsi:type="dcterms:W3CDTF">2019-07-26T03:33:55Z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