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2010" yWindow="60" windowWidth="7500" windowHeight="4245" tabRatio="771"/>
  </bookViews>
  <sheets>
    <sheet name="Мои данные" sheetId="8" r:id="rId1"/>
    <sheet name="Ведомость ресурсов" sheetId="16" r:id="rId2"/>
  </sheets>
  <definedNames>
    <definedName name="_xlnm.Print_Titles" localSheetId="1">'Ведомость ресурсов'!$23:$23</definedName>
    <definedName name="_xlnm.Print_Titles" localSheetId="0">'Мои данные'!$23:$23</definedName>
  </definedNames>
  <calcPr calcId="114210" fullCalcOnLoad="1"/>
</workbook>
</file>

<file path=xl/calcChain.xml><?xml version="1.0" encoding="utf-8"?>
<calcChain xmlns="http://schemas.openxmlformats.org/spreadsheetml/2006/main">
  <c r="M26" i="16"/>
  <c r="M27"/>
  <c r="M28"/>
  <c r="M29"/>
  <c r="M30"/>
  <c r="M31"/>
  <c r="M32"/>
  <c r="M34"/>
  <c r="M35"/>
  <c r="M36"/>
  <c r="M37"/>
  <c r="M38"/>
  <c r="M39"/>
  <c r="M40"/>
  <c r="M41"/>
  <c r="M42"/>
  <c r="M43"/>
  <c r="M44"/>
  <c r="M45"/>
  <c r="M47"/>
  <c r="M48"/>
  <c r="M49"/>
  <c r="M50"/>
  <c r="M51"/>
  <c r="M52"/>
  <c r="M53"/>
  <c r="M54"/>
  <c r="M55"/>
  <c r="M56"/>
  <c r="M57"/>
  <c r="M58"/>
  <c r="J15"/>
  <c r="G15"/>
  <c r="J13"/>
  <c r="G13"/>
  <c r="J12"/>
  <c r="G12"/>
  <c r="J11"/>
  <c r="G11"/>
  <c r="J15" i="8"/>
  <c r="G15"/>
  <c r="J13"/>
  <c r="G13"/>
  <c r="J12"/>
  <c r="G12"/>
  <c r="J11"/>
  <c r="G11"/>
  <c r="J123"/>
  <c r="G123"/>
  <c r="J122"/>
  <c r="G122"/>
  <c r="J14" i="16"/>
  <c r="G14"/>
  <c r="J14" i="8"/>
  <c r="G14"/>
  <c r="A18" i="16"/>
  <c r="A18" i="8"/>
  <c r="M61" i="16"/>
  <c r="M65"/>
  <c r="M69"/>
  <c r="M60"/>
  <c r="M73"/>
  <c r="M62"/>
  <c r="M66"/>
  <c r="M70"/>
  <c r="M68"/>
  <c r="M59"/>
  <c r="M63"/>
  <c r="M67"/>
  <c r="M71"/>
  <c r="M64"/>
  <c r="M72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Alex Sosedko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18" authorId="2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3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
&lt;Строка задания НР для рес.расч.&gt;
&lt;Строка задания СП для рес.расч.&gt;</t>
        </r>
      </text>
    </comment>
    <comment ref="C23" authorId="2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&lt;Нормы НР 2001г. по позиции&gt;
&lt;Нормы СП 2001г. по позиции&gt;</t>
        </r>
      </text>
    </comment>
    <comment ref="D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&lt;Сумма НР по позиции при расчете в базисных ценах&gt;
&lt;Сумма СП по позиции при расчете в базисных ценах&gt;</t>
        </r>
      </text>
    </comment>
    <comment ref="H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&lt;Сумма НР по позиции при расчете в текущих ценах (ресурсный расчет)&gt;
&lt;Сумма СП по позиции при расчете в текущих ценах (ресурсный расчет)&gt;</t>
        </r>
      </text>
    </comment>
    <comment ref="K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121" authorId="2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121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121" authorId="2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121" authorId="2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121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121" authorId="2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121" authorId="2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  <comment ref="A12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2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comments2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L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P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G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L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P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L16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7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8" authorId="2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23" authorId="2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23" authorId="2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23" authorId="2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
&lt;Количество машиночасов на единицу по позиции&gt;</t>
        </r>
      </text>
    </comment>
    <comment ref="E23" authorId="2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
&lt;Формула базисной цены единицы ПЗ&gt;</t>
        </r>
      </text>
    </comment>
    <comment ref="G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23" authorId="2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единицы&gt;</t>
        </r>
      </text>
    </comment>
    <comment ref="I23" authorId="2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всего&gt;</t>
        </r>
      </text>
    </comment>
    <comment ref="J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
&lt;Формула текущей цены единицы ПЗ&gt;</t>
        </r>
      </text>
    </comment>
    <comment ref="K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M2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=IF(ISNUMBER(R[0]C[-2]/R[0]C[-6]),IF(NOT(R[0]C[-2]/R[0]C[-6]=0),R[0]C[-2]/R[0]C[-6], " "), " ")&lt;Пустой идентификатор&gt;</t>
        </r>
      </text>
    </comment>
    <comment ref="N23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A75" authorId="2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75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75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M7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=IF(ISNUMBER(INDIRECT("K" &amp; ROW())/INDIRECT("G" &amp; ROW())),INDIRECT("K" &amp; ROW())/INDIRECT("G" &amp; ROW()), " ")&lt;Пустой идентификатор&gt;</t>
        </r>
      </text>
    </comment>
    <comment ref="N7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A7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7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<sst xmlns="http://schemas.openxmlformats.org/spreadsheetml/2006/main" count="475" uniqueCount="293">
  <si>
    <t>Код ресурса</t>
  </si>
  <si>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</si>
  <si>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</si>
  <si>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</si>
  <si>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</si>
  <si>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</si>
  <si>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</si>
  <si>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</si>
  <si>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</si>
  <si>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</si>
  <si>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</si>
  <si>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</si>
  <si>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</si>
  <si>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</si>
  <si>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</si>
  <si>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</si>
  <si>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</si>
  <si>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</si>
  <si>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</si>
  <si>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Наименование</t>
  </si>
  <si>
    <t>Единица измерения</t>
  </si>
  <si>
    <t>Количество единиц по проектным данным</t>
  </si>
  <si>
    <t>Сметная стоимость в базисных ценах (руб.)</t>
  </si>
  <si>
    <t>Стоимость в текущих ценах (руб.)</t>
  </si>
  <si>
    <t>Индекс для смт. цен</t>
  </si>
  <si>
    <t>Обоснование</t>
  </si>
  <si>
    <t>Отпускная</t>
  </si>
  <si>
    <t>Сметная</t>
  </si>
  <si>
    <t>на ед. изм.</t>
  </si>
  <si>
    <t>общая</t>
  </si>
  <si>
    <t>Кол-во механизаторов</t>
  </si>
  <si>
    <t>(локальная смета)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</si>
  <si>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</si>
  <si>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</si>
  <si>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</si>
  <si>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</si>
  <si>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</si>
  <si>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Объект:Обустройство сквера</t>
  </si>
  <si>
    <t>ЛОКАЛЬНАЯ СМЕТА 02-01-02</t>
  </si>
  <si>
    <t>на Благоустройство</t>
  </si>
  <si>
    <t>Составил:  _________________ /Горский И.Е./</t>
  </si>
  <si>
    <t>Проверил:  _________________ /Горский И.Е./</t>
  </si>
  <si>
    <t>Раздел 1. Демонтажные работы</t>
  </si>
  <si>
    <t>ТЕР27-03-008-04
Разборка покрытий и оснований: асфальтобетонных
100 м3 конструкций</t>
  </si>
  <si>
    <t>3132,91
_____
561,25</t>
  </si>
  <si>
    <t>204
_____
37</t>
  </si>
  <si>
    <t>1346
_____
495</t>
  </si>
  <si>
    <t>Накладные расходы от ФОТ(2160 руб.)</t>
  </si>
  <si>
    <t>121%=142%*0.85</t>
  </si>
  <si>
    <t>Сметная прибыль от ФОТ(2160 руб.)</t>
  </si>
  <si>
    <t>76%=95%*0.8</t>
  </si>
  <si>
    <t>Всего с НР и СП</t>
  </si>
  <si>
    <t/>
  </si>
  <si>
    <t>ТЕР27-03-008-02
Разборка покрытий и оснований: щебеночных
100 м3 конструкций</t>
  </si>
  <si>
    <t>471
_____
60,83</t>
  </si>
  <si>
    <t>100
_____
13</t>
  </si>
  <si>
    <t>667
_____
174</t>
  </si>
  <si>
    <t>Накладные расходы от ФОТ(547 руб.)</t>
  </si>
  <si>
    <t>Сметная прибыль от ФОТ(547 руб.)</t>
  </si>
  <si>
    <t>ТЕР10-01-083-05
Разборка настила: рабочего толщиной 40 мм сплошного
(МДС36 п.3.3.1. Демонтаж (разборка) сборных деревянных конструкций ОЗП=0,8; ЭМ=0,8 к расх.; ЗПМ=0,8; МАТ=0 к расх.; ТЗ=0,8; ТЗМ=0,8)
100 м2 покрытия</t>
  </si>
  <si>
    <t>145,82
_____
11,62</t>
  </si>
  <si>
    <t>59
_____
5</t>
  </si>
  <si>
    <t>355
_____
64</t>
  </si>
  <si>
    <t>Накладные расходы от ФОТ(1567 руб.)</t>
  </si>
  <si>
    <t>100%=118%*0.85</t>
  </si>
  <si>
    <t>Сметная прибыль от ФОТ(1567 руб.)</t>
  </si>
  <si>
    <t>50%=63%*0.8</t>
  </si>
  <si>
    <t>ТССЦпг-01-01-01-043
Погрузочные работы при автомобильных перевозках: мусора строительного с погрузкой экскаваторами емкостью ковша до 0,5 м3
1 т груза</t>
  </si>
  <si>
    <t>ТССЦпг-01-01-01-041
Погрузочные работы при автомобильных перевозках: мусора строительного с погрузкой вручную
1 т груза</t>
  </si>
  <si>
    <t>ТССЦпг-03-21-01-098
Перевозка грузов автомобилями-самосвалами грузоподъемностью 10 т, работающих вне карьера, на расстояние: до 98 км I класс груза
1 т груза</t>
  </si>
  <si>
    <t>Итого прямые затраты по разделу</t>
  </si>
  <si>
    <t>3725
_____
55</t>
  </si>
  <si>
    <t>19687
_____
733</t>
  </si>
  <si>
    <t xml:space="preserve">    В том числе (справочно):</t>
  </si>
  <si>
    <t xml:space="preserve">       фонд оплаты труда (ФОТ)</t>
  </si>
  <si>
    <t xml:space="preserve">       эксплуатация машин и механизмов</t>
  </si>
  <si>
    <t>Накладные расходы</t>
  </si>
  <si>
    <t>Сметная прибыль</t>
  </si>
  <si>
    <t>Итого по разделу 1 Демонтажные работы</t>
  </si>
  <si>
    <t xml:space="preserve">    Автомобильные дороги</t>
  </si>
  <si>
    <t xml:space="preserve">    Деревянные конструкции</t>
  </si>
  <si>
    <t xml:space="preserve">    Погрузо-разгрузочные работы</t>
  </si>
  <si>
    <t xml:space="preserve">    Перевозка грузов автотранспортом</t>
  </si>
  <si>
    <t xml:space="preserve">    Итого</t>
  </si>
  <si>
    <t xml:space="preserve">    Итого по разделу 1 Демонтажные работы</t>
  </si>
  <si>
    <t>Раздел 2. Асфальтобетонный тротуар тип 1 и 2 (842,1 м2 + 5,3 м2)</t>
  </si>
  <si>
    <t>ТЕР27-07-002-01
Устройство оснований толщиной 12 см под тротуары из кирпичного или известнякового щебня
100 м2 дорожек и тротуаров
604,09 = 2 779,09 - 17,4 x 125,00</t>
  </si>
  <si>
    <t>280,51
_____
6,22</t>
  </si>
  <si>
    <t>317,36
_____
42,32</t>
  </si>
  <si>
    <t>2377
_____
53</t>
  </si>
  <si>
    <t>2689
_____
359</t>
  </si>
  <si>
    <t>32031
_____
382</t>
  </si>
  <si>
    <t>15491
_____
4832</t>
  </si>
  <si>
    <t>Накладные расходы от ФОТ(36863 руб.)</t>
  </si>
  <si>
    <t>Сметная прибыль от ФОТ(36863 руб.)</t>
  </si>
  <si>
    <t>ТССЦ-408-0011
Щебень из природного камня для строительных работ марка 1000, фракция 20-40 мм
м3</t>
  </si>
  <si>
    <t xml:space="preserve">
_____
126</t>
  </si>
  <si>
    <t xml:space="preserve">
_____
18572</t>
  </si>
  <si>
    <t xml:space="preserve">
_____
83717</t>
  </si>
  <si>
    <t>ТЕР27-07-001-01
Устройство асфальтобетонных покрытий дорожек и тротуаров однослойных из литой мелкозернистой асфальтобетонной смеси толщиной 3 см
100 м2 покрытия</t>
  </si>
  <si>
    <t>177,51
_____
236,7</t>
  </si>
  <si>
    <t>27,38
_____
0,69</t>
  </si>
  <si>
    <t>1504
_____
2006</t>
  </si>
  <si>
    <t>232
_____
6</t>
  </si>
  <si>
    <t>20263
_____
7952</t>
  </si>
  <si>
    <t>1226
_____
79</t>
  </si>
  <si>
    <t>Накладные расходы от ФОТ(20342 руб.)</t>
  </si>
  <si>
    <t>Сметная прибыль от ФОТ(20342 руб.)</t>
  </si>
  <si>
    <t>ТЕР27-07-001-02
На каждые 0,5 см изменения толщины покрытия добавлять к расценке 27-07-001-01
(На толщину +1 см ПЗ=2 (ОЗП=2; ЭМ=2 к расх.; ЗПМ=2; МАТ=2 к расх.; ТЗ=2; ТЗМ=2))
100 м2 покрытия</t>
  </si>
  <si>
    <t>Накладные расходы от ФОТ(6218 руб.)</t>
  </si>
  <si>
    <t>Сметная прибыль от ФОТ(6218 руб.)</t>
  </si>
  <si>
    <t>ТССЦ-410-0010
Асфальтобетонные смеси дорожные, аэродромные и асфальтобетон (горячие и теплые для плотного асфальтобетона мелко и крупнозернистые, песчаные), марка III, тип Б
т</t>
  </si>
  <si>
    <t xml:space="preserve">
_____
426</t>
  </si>
  <si>
    <t xml:space="preserve">
_____
34510</t>
  </si>
  <si>
    <t xml:space="preserve">
_____
176551</t>
  </si>
  <si>
    <t>4343
_____
55141</t>
  </si>
  <si>
    <t>2975
_____
365</t>
  </si>
  <si>
    <t>58512
_____
268602</t>
  </si>
  <si>
    <t>16997
_____
4911</t>
  </si>
  <si>
    <t xml:space="preserve">       материалы</t>
  </si>
  <si>
    <t>Итого по разделу 2 Асфальтобетонный тротуар тип 1 и 2 (842,1 м2 + 5,3 м2)</t>
  </si>
  <si>
    <t xml:space="preserve">    Материалы для строительных работ</t>
  </si>
  <si>
    <t xml:space="preserve">    Итого по разделу 2 Асфальтобетонный тротуар тип 1 и 2 (842,1 м2 + 5,3 м2)</t>
  </si>
  <si>
    <t>Раздел 3. Бортовые камни</t>
  </si>
  <si>
    <t>ТЕР27-02-010-02
Установка бортовых камней бетонных: при других видах покрытий
100 м бортового камня</t>
  </si>
  <si>
    <t>813,3
_____
3778,21</t>
  </si>
  <si>
    <t>95,3
_____
11,1</t>
  </si>
  <si>
    <t>51
_____
238</t>
  </si>
  <si>
    <t>6
_____
1</t>
  </si>
  <si>
    <t>690
_____
1160</t>
  </si>
  <si>
    <t>36
_____
9</t>
  </si>
  <si>
    <t>Накладные расходы от ФОТ(699 руб.)</t>
  </si>
  <si>
    <t>Сметная прибыль от ФОТ(699 руб.)</t>
  </si>
  <si>
    <t>ТССЦ-403-8021
Камни бортовые БР 100.30.15 /бетон В30 (М400), объем 0,043 м3/ (ГОСТ 6665-91)
шт.</t>
  </si>
  <si>
    <t xml:space="preserve">
_____
60,67</t>
  </si>
  <si>
    <t xml:space="preserve">
_____
382</t>
  </si>
  <si>
    <t xml:space="preserve">
_____
2143</t>
  </si>
  <si>
    <t>ТЕР27-02-010-02
Установка бортовых камней бетонных: при других видах покрытий
(Прил.27.3 п.3.8б Устройство бортовых камней сечением 100x200 мм при других видах покрытий: раствор цементный МАТ=0,33 к расх.)
100 м бортового камня</t>
  </si>
  <si>
    <t>813,3
_____
1246,81</t>
  </si>
  <si>
    <t>4425
_____
6784</t>
  </si>
  <si>
    <t>519
_____
60</t>
  </si>
  <si>
    <t>59630
_____
33045</t>
  </si>
  <si>
    <t>3099
_____
814</t>
  </si>
  <si>
    <t>Накладные расходы от ФОТ(60444 руб.)</t>
  </si>
  <si>
    <t>Сметная прибыль от ФОТ(60444 руб.)</t>
  </si>
  <si>
    <t>ТССЦ-403-8023
Камни бортовые БР 100.20.8 /бетон В22,5 (М300), объем 0,016 м3/ (ГОСТ 6665-91)
шт.</t>
  </si>
  <si>
    <t xml:space="preserve">
_____
24,85</t>
  </si>
  <si>
    <t xml:space="preserve">
_____
13521</t>
  </si>
  <si>
    <t xml:space="preserve">
_____
80565</t>
  </si>
  <si>
    <t>4476
_____
20925</t>
  </si>
  <si>
    <t>525
_____
61</t>
  </si>
  <si>
    <t>60320
_____
116913</t>
  </si>
  <si>
    <t>3135
_____
823</t>
  </si>
  <si>
    <t>Итого по разделу 3 Бортовые камни</t>
  </si>
  <si>
    <t xml:space="preserve">    Итого по разделу 3 Бортовые камни</t>
  </si>
  <si>
    <t>Итого прямые затраты по смете</t>
  </si>
  <si>
    <t>9083
_____
76066</t>
  </si>
  <si>
    <t>7225
_____
481</t>
  </si>
  <si>
    <t>122373
_____
385515</t>
  </si>
  <si>
    <t>39819
_____
6467</t>
  </si>
  <si>
    <t>ВСЕГО по смете</t>
  </si>
  <si>
    <t xml:space="preserve">    ВСЕГО по смете</t>
  </si>
  <si>
    <t>ЛОКАЛЬНЫЙ РЕСУРСНЫЙ СМЕТНЫЙ РАСЧЕТ 02-01-02</t>
  </si>
  <si>
    <t>Ресурсы подрядчика</t>
  </si>
  <si>
    <t xml:space="preserve">          Трудозатраты</t>
  </si>
  <si>
    <t>1-2-0</t>
  </si>
  <si>
    <t>Рабочий строитель (ср 2)</t>
  </si>
  <si>
    <t xml:space="preserve">чел.-ч
</t>
  </si>
  <si>
    <t xml:space="preserve">9,86
</t>
  </si>
  <si>
    <t xml:space="preserve">132,91
</t>
  </si>
  <si>
    <t>1-2-7</t>
  </si>
  <si>
    <t>Рабочий строитель (ср 2,7)</t>
  </si>
  <si>
    <t xml:space="preserve">10,51
</t>
  </si>
  <si>
    <t xml:space="preserve">141,6
</t>
  </si>
  <si>
    <t>1-2-9</t>
  </si>
  <si>
    <t>Рабочий строитель (ср 2,9)</t>
  </si>
  <si>
    <t xml:space="preserve">10,69
</t>
  </si>
  <si>
    <t xml:space="preserve">144,05
</t>
  </si>
  <si>
    <t>1-3-2</t>
  </si>
  <si>
    <t>Рабочий строитель (ср 3,2)</t>
  </si>
  <si>
    <t xml:space="preserve">11,05
</t>
  </si>
  <si>
    <t xml:space="preserve">148,97
</t>
  </si>
  <si>
    <t>1-3-7</t>
  </si>
  <si>
    <t>Рабочий строитель (ср 3,7)</t>
  </si>
  <si>
    <t xml:space="preserve">11,74
</t>
  </si>
  <si>
    <t xml:space="preserve">158,15
</t>
  </si>
  <si>
    <t>Затраты труда машинистов</t>
  </si>
  <si>
    <t xml:space="preserve">
</t>
  </si>
  <si>
    <t>Итого по трудовым ресурсам</t>
  </si>
  <si>
    <t xml:space="preserve">руб
</t>
  </si>
  <si>
    <t xml:space="preserve">          Машины и механизмы</t>
  </si>
  <si>
    <t>Тракторы на гусеничном ходу при работе на других видах строительства 59 кВт (80 л.с.)</t>
  </si>
  <si>
    <t xml:space="preserve">маш.час
</t>
  </si>
  <si>
    <t xml:space="preserve">75,09
</t>
  </si>
  <si>
    <t xml:space="preserve">572
</t>
  </si>
  <si>
    <t>МТРиЭ ЧО, пост. от 06.05.2019 № 36/11</t>
  </si>
  <si>
    <t>Краны на автомобильном ходу при работе на других видах строительства 10 т</t>
  </si>
  <si>
    <t xml:space="preserve">134,07
</t>
  </si>
  <si>
    <t xml:space="preserve">801
</t>
  </si>
  <si>
    <t>Автопогрузчики 5 т</t>
  </si>
  <si>
    <t xml:space="preserve">111,55
</t>
  </si>
  <si>
    <t xml:space="preserve">529
</t>
  </si>
  <si>
    <t>Компрессоры передвижные с двигателем внутреннего сгорания давлением до 686 кПа (7 ат), производительность до 5 м3/мин</t>
  </si>
  <si>
    <t xml:space="preserve">62,75
</t>
  </si>
  <si>
    <t xml:space="preserve">421
</t>
  </si>
  <si>
    <t>Рыхлители прицепные (без трактора)</t>
  </si>
  <si>
    <t xml:space="preserve">7,64
</t>
  </si>
  <si>
    <t xml:space="preserve">29,25
</t>
  </si>
  <si>
    <t>ЧелСЦена, май 2019 г., ч.2</t>
  </si>
  <si>
    <t>Автогрейдеры среднего типа 99 кВт (135 л.с.)</t>
  </si>
  <si>
    <t xml:space="preserve">154,8
</t>
  </si>
  <si>
    <t xml:space="preserve">1024
</t>
  </si>
  <si>
    <t>Катки дорожные самоходные гладкие 8 т</t>
  </si>
  <si>
    <t xml:space="preserve">83,58
</t>
  </si>
  <si>
    <t xml:space="preserve">576
</t>
  </si>
  <si>
    <t>Машины поливомоечные 6000 л</t>
  </si>
  <si>
    <t xml:space="preserve">121,07
</t>
  </si>
  <si>
    <t xml:space="preserve">680
</t>
  </si>
  <si>
    <t>Виброплита с двигателем внутреннего сгорания</t>
  </si>
  <si>
    <t xml:space="preserve">22,69
</t>
  </si>
  <si>
    <t xml:space="preserve">118
</t>
  </si>
  <si>
    <t>Молотки при работе от передвижных компрессорных станций отбойные пневматические</t>
  </si>
  <si>
    <t xml:space="preserve">1,44
</t>
  </si>
  <si>
    <t xml:space="preserve">5
</t>
  </si>
  <si>
    <t>МТРиЭ ЧО, пост. от 06.05.2019 № 36/11   (330803-1)</t>
  </si>
  <si>
    <t>Автомобили бортовые, грузоподъемность до 5 т</t>
  </si>
  <si>
    <t xml:space="preserve">103,2
</t>
  </si>
  <si>
    <t xml:space="preserve">622
</t>
  </si>
  <si>
    <t>Итого по строительным машинам</t>
  </si>
  <si>
    <t xml:space="preserve">          Материалы</t>
  </si>
  <si>
    <t>101-1561</t>
  </si>
  <si>
    <t>Битумы нефтяные дорожные жидкие, класс МГ, СГ</t>
  </si>
  <si>
    <t xml:space="preserve">т
</t>
  </si>
  <si>
    <t xml:space="preserve">2970
</t>
  </si>
  <si>
    <t xml:space="preserve">12743,02
</t>
  </si>
  <si>
    <t>Среднее (13.02.010/2355.59*2639.9, 13.02.033/2894.81*2639.9)</t>
  </si>
  <si>
    <t>101-1805</t>
  </si>
  <si>
    <t>Гвозди строительные</t>
  </si>
  <si>
    <t xml:space="preserve">9190
</t>
  </si>
  <si>
    <t xml:space="preserve">53850,78
</t>
  </si>
  <si>
    <t>МТРиЭ ЧО, Пост.от 06.05.2019 г. №36/11, п.144</t>
  </si>
  <si>
    <t>102-0038</t>
  </si>
  <si>
    <t>Брусья необрезные хвойных пород длиной 4-6,5 м, все ширины, толщиной 100, 125 мм, IV сорта</t>
  </si>
  <si>
    <t xml:space="preserve">м3
</t>
  </si>
  <si>
    <t xml:space="preserve">684
</t>
  </si>
  <si>
    <t xml:space="preserve">3603,54
</t>
  </si>
  <si>
    <t>09.01.096/1415.19*634.8</t>
  </si>
  <si>
    <t>401-0006</t>
  </si>
  <si>
    <t>Бетон тяжелый, класс В15 (М200)</t>
  </si>
  <si>
    <t xml:space="preserve">612
</t>
  </si>
  <si>
    <t xml:space="preserve">2975,57
</t>
  </si>
  <si>
    <t>МТРиЭ ЧО, Пост.от 06.05.2019 г. №36/11, п.060</t>
  </si>
  <si>
    <t>402-0004</t>
  </si>
  <si>
    <t>Раствор готовый кладочный цементный марки 100</t>
  </si>
  <si>
    <t xml:space="preserve">699
</t>
  </si>
  <si>
    <t xml:space="preserve">3036,31
</t>
  </si>
  <si>
    <t>МТРиЭ ЧО, Пост.от 06.05.2019 г. №36/11, п.073</t>
  </si>
  <si>
    <t>408-0122</t>
  </si>
  <si>
    <t>Песок природный для строительных работ средний</t>
  </si>
  <si>
    <t xml:space="preserve">117
</t>
  </si>
  <si>
    <t xml:space="preserve">347,7
</t>
  </si>
  <si>
    <t>МТРиЭ ЧО, Пост.от 06.05.2019 г. №36/11, п.095</t>
  </si>
  <si>
    <t>411-0001</t>
  </si>
  <si>
    <t>Вода</t>
  </si>
  <si>
    <t xml:space="preserve">3,11
</t>
  </si>
  <si>
    <t xml:space="preserve">22,6
</t>
  </si>
  <si>
    <t>Среднее (26.01.015, 26.01.017)</t>
  </si>
  <si>
    <t>ТССЦ-403-8021</t>
  </si>
  <si>
    <t>Камни бортовые БР 100.30.15 /бетон В30 (М400), объем 0,043 м3/ (ГОСТ 6665-91)</t>
  </si>
  <si>
    <t xml:space="preserve">шт.
</t>
  </si>
  <si>
    <t xml:space="preserve">60,67
</t>
  </si>
  <si>
    <t xml:space="preserve">340,08
</t>
  </si>
  <si>
    <t>МТРиЭ ЧО, Пост.от 06.05.2019 г. №36/11, п.515.1*0.043</t>
  </si>
  <si>
    <t>ТССЦ-403-8023</t>
  </si>
  <si>
    <t>Камни бортовые БР 100.20.8 /бетон В22,5 (М300), объем 0,016 м3/ (ГОСТ 6665-91)</t>
  </si>
  <si>
    <t xml:space="preserve">24,85
</t>
  </si>
  <si>
    <t xml:space="preserve">148,07
</t>
  </si>
  <si>
    <t>МТРиЭ ЧО, Пост.от 06.05.2019 г. №36/11, п.514*0.016</t>
  </si>
  <si>
    <t>ТССЦ-408-0011</t>
  </si>
  <si>
    <t>Щебень из природного камня для строительных работ марка 1000, фракция 20-40 мм</t>
  </si>
  <si>
    <t xml:space="preserve">126
</t>
  </si>
  <si>
    <t xml:space="preserve">567,96
</t>
  </si>
  <si>
    <t>МТРиЭ ЧО, Пост.от 06.05.2019 г. №36/11, п.504</t>
  </si>
  <si>
    <t>ТССЦ-410-0010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</si>
  <si>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III, тип Б</t>
  </si>
  <si>
    <t xml:space="preserve">426
</t>
  </si>
  <si>
    <t xml:space="preserve">2179,37
</t>
  </si>
  <si>
    <t>Среднее (13.03.005, 13.03.004, 13.03.0032)</t>
  </si>
  <si>
    <t>Итого по строительным материалам</t>
  </si>
  <si>
    <t xml:space="preserve"> </t>
  </si>
  <si>
    <t>2 квартал 2019 года</t>
  </si>
  <si>
    <t>Основание:002/04-19-ЭП</t>
  </si>
  <si>
    <t>Стройка:Обустройство сквера возле дома по адресу: Челябинская область, Кунашакский район, п.Муслюмово жд. ст., ул.Лесная д2 "д, е"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</si>
</sst>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9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2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8" fillId="0" borderId="0" xfId="0" applyNumberFormat="1" applyFont="1" applyAlignment="1">
      <alignment horizontal="left" vertical="top" wrapText="1"/>
    </xf>
    <xf numFmtId="2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7" fillId="0" borderId="0" xfId="0" applyFont="1" applyAlignment="1"/>
    <xf numFmtId="0" fontId="8" fillId="0" borderId="0" xfId="0" applyFont="1" applyBorder="1" applyAlignment="1">
      <alignment horizontal="center"/>
    </xf>
    <xf numFmtId="0" fontId="11" fillId="0" borderId="3" xfId="0" applyFont="1" applyBorder="1" applyAlignment="1">
      <alignment vertical="top"/>
    </xf>
    <xf numFmtId="164" fontId="10" fillId="0" borderId="3" xfId="12" applyNumberFormat="1" applyFont="1" applyBorder="1" applyAlignment="1">
      <alignment horizontal="right"/>
    </xf>
    <xf numFmtId="164" fontId="11" fillId="0" borderId="0" xfId="12" applyNumberFormat="1" applyFont="1" applyBorder="1" applyAlignment="1">
      <alignment horizontal="right"/>
    </xf>
    <xf numFmtId="0" fontId="8" fillId="0" borderId="0" xfId="0" applyFont="1" applyBorder="1" applyAlignment="1"/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2" fontId="8" fillId="0" borderId="0" xfId="6" applyNumberFormat="1" applyFont="1" applyAlignment="1">
      <alignment horizontal="right" vertical="top" wrapText="1"/>
    </xf>
    <xf numFmtId="2" fontId="7" fillId="0" borderId="0" xfId="0" applyNumberFormat="1" applyFont="1"/>
    <xf numFmtId="2" fontId="7" fillId="0" borderId="0" xfId="6" applyNumberFormat="1" applyFont="1" applyAlignment="1">
      <alignment horizontal="right" vertical="top" wrapText="1"/>
    </xf>
    <xf numFmtId="0" fontId="7" fillId="0" borderId="0" xfId="0" applyFont="1" applyAlignment="1">
      <alignment vertical="top"/>
    </xf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8" fillId="0" borderId="0" xfId="24" applyFont="1">
      <alignment horizontal="left" vertical="top"/>
    </xf>
    <xf numFmtId="0" fontId="7" fillId="0" borderId="9" xfId="13" applyFont="1" applyBorder="1">
      <alignment horizontal="center" wrapText="1"/>
    </xf>
    <xf numFmtId="0" fontId="7" fillId="0" borderId="9" xfId="13" applyFont="1" applyFill="1" applyBorder="1">
      <alignment horizontal="center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2" fontId="14" fillId="0" borderId="1" xfId="0" applyNumberFormat="1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14" fillId="0" borderId="9" xfId="0" applyFont="1" applyBorder="1" applyAlignment="1">
      <alignment horizontal="left" vertical="top" wrapText="1"/>
    </xf>
    <xf numFmtId="2" fontId="14" fillId="0" borderId="9" xfId="0" applyNumberFormat="1" applyFont="1" applyBorder="1" applyAlignment="1">
      <alignment horizontal="left" vertical="top" wrapText="1"/>
    </xf>
    <xf numFmtId="49" fontId="14" fillId="0" borderId="9" xfId="0" applyNumberFormat="1" applyFont="1" applyBorder="1" applyAlignment="1">
      <alignment horizontal="right" vertical="top" wrapText="1"/>
    </xf>
    <xf numFmtId="2" fontId="14" fillId="0" borderId="9" xfId="0" applyNumberFormat="1" applyFont="1" applyBorder="1" applyAlignment="1">
      <alignment horizontal="right" vertical="top" wrapText="1"/>
    </xf>
    <xf numFmtId="0" fontId="14" fillId="0" borderId="9" xfId="0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2" fontId="11" fillId="0" borderId="9" xfId="0" applyNumberFormat="1" applyFont="1" applyBorder="1" applyAlignment="1">
      <alignment horizontal="right" vertical="top" wrapText="1"/>
    </xf>
    <xf numFmtId="0" fontId="11" fillId="0" borderId="9" xfId="0" applyFont="1" applyBorder="1" applyAlignment="1">
      <alignment horizontal="right" vertical="top" wrapText="1"/>
    </xf>
    <xf numFmtId="0" fontId="8" fillId="0" borderId="9" xfId="0" applyFont="1" applyBorder="1" applyAlignment="1">
      <alignment horizontal="left" vertical="top" wrapText="1"/>
    </xf>
    <xf numFmtId="2" fontId="8" fillId="0" borderId="9" xfId="0" applyNumberFormat="1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right" vertical="top" wrapText="1"/>
    </xf>
    <xf numFmtId="2" fontId="8" fillId="0" borderId="9" xfId="0" applyNumberFormat="1" applyFont="1" applyBorder="1" applyAlignment="1">
      <alignment horizontal="right" vertical="top" wrapText="1"/>
    </xf>
    <xf numFmtId="0" fontId="8" fillId="0" borderId="9" xfId="0" applyFont="1" applyBorder="1" applyAlignment="1">
      <alignment horizontal="right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3" applyFont="1" applyBorder="1">
      <alignment horizontal="center"/>
    </xf>
    <xf numFmtId="0" fontId="7" fillId="0" borderId="1" xfId="3" applyFont="1" applyBorder="1">
      <alignment horizontal="center"/>
    </xf>
    <xf numFmtId="0" fontId="8" fillId="0" borderId="1" xfId="0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right" vertical="top"/>
    </xf>
    <xf numFmtId="1" fontId="7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right" vertical="top"/>
    </xf>
    <xf numFmtId="1" fontId="10" fillId="0" borderId="1" xfId="0" applyNumberFormat="1" applyFont="1" applyBorder="1" applyAlignment="1">
      <alignment horizontal="right" vertical="top" wrapText="1"/>
    </xf>
    <xf numFmtId="0" fontId="11" fillId="0" borderId="9" xfId="0" applyFont="1" applyBorder="1" applyAlignment="1">
      <alignment horizontal="right" vertical="top"/>
    </xf>
    <xf numFmtId="49" fontId="11" fillId="0" borderId="9" xfId="0" applyNumberFormat="1" applyFont="1" applyBorder="1" applyAlignment="1">
      <alignment horizontal="left" vertical="top" wrapText="1"/>
    </xf>
    <xf numFmtId="2" fontId="11" fillId="0" borderId="9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/>
    </xf>
    <xf numFmtId="2" fontId="11" fillId="0" borderId="9" xfId="0" applyNumberFormat="1" applyFont="1" applyBorder="1" applyAlignment="1">
      <alignment horizontal="right" vertical="top"/>
    </xf>
    <xf numFmtId="1" fontId="10" fillId="0" borderId="9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164" fontId="10" fillId="0" borderId="12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11" fillId="0" borderId="12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0" xfId="23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129"/>
  <sheetViews>
    <sheetView showGridLines="0" tabSelected="1" topLeftCell="A46" workbookViewId="0">
      <selection activeCell="B57" sqref="B57"/>
    </sheetView>
  </sheetViews>
  <sheetFormatPr defaultRowHeight="12.75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1" spans="1:26" s="5" customFormat="1" ht="12">
      <c r="A1" s="3"/>
      <c r="B1" s="4"/>
      <c r="C1" s="4"/>
      <c r="D1" s="4"/>
    </row>
    <row r="2" spans="1:26" s="5" customFormat="1" ht="12">
      <c r="A2" s="6" t="s">
        <v>292</v>
      </c>
      <c r="B2" s="4"/>
      <c r="C2" s="4"/>
      <c r="D2" s="4"/>
    </row>
    <row r="3" spans="1:26" s="5" customFormat="1" ht="12">
      <c r="A3" s="3"/>
      <c r="B3" s="4"/>
      <c r="C3" s="4"/>
      <c r="D3" s="4"/>
    </row>
    <row r="4" spans="1:26" s="5" customFormat="1" ht="12">
      <c r="A4" s="6" t="s">
        <v>37</v>
      </c>
      <c r="B4" s="4"/>
      <c r="C4" s="4"/>
      <c r="D4" s="4"/>
    </row>
    <row r="5" spans="1:26" s="5" customFormat="1" ht="15">
      <c r="A5" s="122" t="s">
        <v>38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</row>
    <row r="6" spans="1:26" s="5" customFormat="1" ht="12">
      <c r="A6" s="123" t="s">
        <v>32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</row>
    <row r="7" spans="1:26" s="5" customFormat="1" ht="12">
      <c r="A7" s="123" t="s">
        <v>39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</row>
    <row r="8" spans="1:26" s="5" customFormat="1" ht="12">
      <c r="A8" s="124" t="s">
        <v>291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</row>
    <row r="9" spans="1:26" s="5" customFormat="1" ht="12"/>
    <row r="10" spans="1:26" s="5" customFormat="1" ht="12">
      <c r="G10" s="115" t="s">
        <v>17</v>
      </c>
      <c r="H10" s="116"/>
      <c r="I10" s="117"/>
      <c r="J10" s="115" t="s">
        <v>18</v>
      </c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7"/>
    </row>
    <row r="11" spans="1:26" s="5" customFormat="1">
      <c r="D11" s="3" t="s">
        <v>2</v>
      </c>
      <c r="G11" s="113">
        <f>114976/1000</f>
        <v>114.976</v>
      </c>
      <c r="H11" s="114"/>
      <c r="I11" s="9" t="s">
        <v>3</v>
      </c>
      <c r="J11" s="118">
        <f>800785/1000</f>
        <v>800.78499999999997</v>
      </c>
      <c r="K11" s="119"/>
      <c r="L11" s="10"/>
      <c r="M11" s="10"/>
      <c r="N11" s="10"/>
      <c r="O11" s="10"/>
      <c r="P11" s="10"/>
      <c r="Q11" s="10"/>
      <c r="R11" s="10"/>
      <c r="S11" s="10"/>
      <c r="T11" s="10"/>
      <c r="U11" s="9" t="s">
        <v>3</v>
      </c>
    </row>
    <row r="12" spans="1:26" s="5" customFormat="1">
      <c r="D12" s="11" t="s">
        <v>33</v>
      </c>
      <c r="F12" s="12"/>
      <c r="G12" s="113">
        <f>0/1000</f>
        <v>0</v>
      </c>
      <c r="H12" s="114"/>
      <c r="I12" s="9" t="s">
        <v>3</v>
      </c>
      <c r="J12" s="118">
        <f>0/1000</f>
        <v>0</v>
      </c>
      <c r="K12" s="119"/>
      <c r="L12" s="10"/>
      <c r="M12" s="10"/>
      <c r="N12" s="10"/>
      <c r="O12" s="10"/>
      <c r="P12" s="10"/>
      <c r="Q12" s="10"/>
      <c r="R12" s="10"/>
      <c r="S12" s="10"/>
      <c r="T12" s="10"/>
      <c r="U12" s="9" t="s">
        <v>3</v>
      </c>
    </row>
    <row r="13" spans="1:26" s="5" customFormat="1">
      <c r="D13" s="11" t="s">
        <v>34</v>
      </c>
      <c r="F13" s="12"/>
      <c r="G13" s="113">
        <f>0/1000</f>
        <v>0</v>
      </c>
      <c r="H13" s="114"/>
      <c r="I13" s="9" t="s">
        <v>3</v>
      </c>
      <c r="J13" s="118">
        <f>0/1000</f>
        <v>0</v>
      </c>
      <c r="K13" s="119"/>
      <c r="L13" s="10"/>
      <c r="M13" s="10"/>
      <c r="N13" s="10"/>
      <c r="O13" s="10"/>
      <c r="P13" s="10"/>
      <c r="Q13" s="10"/>
      <c r="R13" s="10"/>
      <c r="S13" s="10"/>
      <c r="T13" s="10"/>
      <c r="U13" s="9" t="s">
        <v>3</v>
      </c>
    </row>
    <row r="14" spans="1:26" s="5" customFormat="1">
      <c r="D14" s="3" t="s">
        <v>4</v>
      </c>
      <c r="G14" s="113">
        <f>(V14+V15)/1000</f>
        <v>0.86831000000000003</v>
      </c>
      <c r="H14" s="114"/>
      <c r="I14" s="9" t="s">
        <v>5</v>
      </c>
      <c r="J14" s="118">
        <f>(W14+W15)/1000</f>
        <v>0.86831000000000003</v>
      </c>
      <c r="K14" s="119"/>
      <c r="L14" s="10"/>
      <c r="M14" s="10"/>
      <c r="N14" s="10"/>
      <c r="O14" s="10"/>
      <c r="P14" s="10"/>
      <c r="Q14" s="10"/>
      <c r="R14" s="10"/>
      <c r="S14" s="10"/>
      <c r="T14" s="10"/>
      <c r="U14" s="9" t="s">
        <v>5</v>
      </c>
      <c r="V14" s="13">
        <v>833.21</v>
      </c>
      <c r="W14" s="14">
        <v>833.21</v>
      </c>
      <c r="X14" s="49">
        <v>9564</v>
      </c>
      <c r="Y14" s="49">
        <v>13553</v>
      </c>
      <c r="Z14" s="49">
        <v>9049</v>
      </c>
    </row>
    <row r="15" spans="1:26" s="5" customFormat="1">
      <c r="D15" s="3" t="s">
        <v>6</v>
      </c>
      <c r="G15" s="113">
        <f>9564/1000</f>
        <v>9.5640000000000001</v>
      </c>
      <c r="H15" s="114"/>
      <c r="I15" s="9" t="s">
        <v>3</v>
      </c>
      <c r="J15" s="118">
        <f>128840/1000</f>
        <v>128.84</v>
      </c>
      <c r="K15" s="119"/>
      <c r="L15" s="10"/>
      <c r="M15" s="10"/>
      <c r="N15" s="10"/>
      <c r="O15" s="10"/>
      <c r="P15" s="10"/>
      <c r="Q15" s="10"/>
      <c r="R15" s="10"/>
      <c r="S15" s="10"/>
      <c r="T15" s="10"/>
      <c r="U15" s="9" t="s">
        <v>3</v>
      </c>
      <c r="V15" s="13">
        <v>35.1</v>
      </c>
      <c r="W15" s="14">
        <v>35.1</v>
      </c>
      <c r="X15" s="50">
        <v>128840</v>
      </c>
      <c r="Y15" s="50">
        <v>155567</v>
      </c>
      <c r="Z15" s="50">
        <v>97511</v>
      </c>
    </row>
    <row r="16" spans="1:26" s="5" customFormat="1" ht="12">
      <c r="F16" s="4"/>
      <c r="G16" s="15"/>
      <c r="H16" s="15"/>
      <c r="I16" s="1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6"/>
    </row>
    <row r="17" spans="1:26" s="5" customFormat="1" ht="12">
      <c r="B17" s="4"/>
      <c r="C17" s="4"/>
      <c r="D17" s="4"/>
      <c r="F17" s="12"/>
      <c r="G17" s="18"/>
      <c r="H17" s="18"/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19"/>
    </row>
    <row r="18" spans="1:26" s="5" customFormat="1" ht="1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290</v>
      </c>
    </row>
    <row r="19" spans="1:26" s="5" customFormat="1" thickBot="1">
      <c r="A19" s="21"/>
    </row>
    <row r="20" spans="1:26" s="23" customFormat="1" ht="27" customHeight="1" thickBot="1">
      <c r="A20" s="125" t="s">
        <v>7</v>
      </c>
      <c r="B20" s="125" t="s">
        <v>8</v>
      </c>
      <c r="C20" s="125" t="s">
        <v>9</v>
      </c>
      <c r="D20" s="120" t="s">
        <v>10</v>
      </c>
      <c r="E20" s="120"/>
      <c r="F20" s="120"/>
      <c r="G20" s="120" t="s">
        <v>11</v>
      </c>
      <c r="H20" s="120"/>
      <c r="I20" s="120"/>
      <c r="J20" s="120" t="s">
        <v>12</v>
      </c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</row>
    <row r="21" spans="1:26" s="23" customFormat="1" ht="22.5" customHeight="1" thickBot="1">
      <c r="A21" s="125"/>
      <c r="B21" s="125"/>
      <c r="C21" s="125"/>
      <c r="D21" s="121" t="s">
        <v>1</v>
      </c>
      <c r="E21" s="22" t="s">
        <v>13</v>
      </c>
      <c r="F21" s="22" t="s">
        <v>14</v>
      </c>
      <c r="G21" s="121" t="s">
        <v>1</v>
      </c>
      <c r="H21" s="22" t="s">
        <v>13</v>
      </c>
      <c r="I21" s="22" t="s">
        <v>14</v>
      </c>
      <c r="J21" s="121" t="s">
        <v>1</v>
      </c>
      <c r="K21" s="22" t="s">
        <v>13</v>
      </c>
      <c r="L21" s="22"/>
      <c r="M21" s="22"/>
      <c r="N21" s="22"/>
      <c r="O21" s="22"/>
      <c r="P21" s="22"/>
      <c r="Q21" s="22"/>
      <c r="R21" s="22"/>
      <c r="S21" s="22"/>
      <c r="T21" s="22"/>
      <c r="U21" s="22" t="s">
        <v>14</v>
      </c>
    </row>
    <row r="22" spans="1:26" s="23" customFormat="1" ht="22.5" customHeight="1" thickBot="1">
      <c r="A22" s="125"/>
      <c r="B22" s="125"/>
      <c r="C22" s="125"/>
      <c r="D22" s="121"/>
      <c r="E22" s="22" t="s">
        <v>15</v>
      </c>
      <c r="F22" s="22" t="s">
        <v>16</v>
      </c>
      <c r="G22" s="121"/>
      <c r="H22" s="22" t="s">
        <v>15</v>
      </c>
      <c r="I22" s="22" t="s">
        <v>16</v>
      </c>
      <c r="J22" s="121"/>
      <c r="K22" s="22" t="s">
        <v>15</v>
      </c>
      <c r="L22" s="22"/>
      <c r="M22" s="22"/>
      <c r="N22" s="22"/>
      <c r="O22" s="22"/>
      <c r="P22" s="22"/>
      <c r="Q22" s="22"/>
      <c r="R22" s="22"/>
      <c r="S22" s="22"/>
      <c r="T22" s="22"/>
      <c r="U22" s="22" t="s">
        <v>16</v>
      </c>
    </row>
    <row r="23" spans="1:26" s="4" customFormat="1">
      <c r="A23" s="56">
        <v>1</v>
      </c>
      <c r="B23" s="56">
        <v>2</v>
      </c>
      <c r="C23" s="56">
        <v>3</v>
      </c>
      <c r="D23" s="57">
        <v>4</v>
      </c>
      <c r="E23" s="56">
        <v>5</v>
      </c>
      <c r="F23" s="56">
        <v>6</v>
      </c>
      <c r="G23" s="57">
        <v>7</v>
      </c>
      <c r="H23" s="56">
        <v>8</v>
      </c>
      <c r="I23" s="56">
        <v>9</v>
      </c>
      <c r="J23" s="57">
        <v>10</v>
      </c>
      <c r="K23" s="56">
        <v>11</v>
      </c>
      <c r="L23" s="56"/>
      <c r="M23" s="56"/>
      <c r="N23" s="56"/>
      <c r="O23" s="56"/>
      <c r="P23" s="56"/>
      <c r="Q23" s="56"/>
      <c r="R23" s="56"/>
      <c r="S23" s="56"/>
      <c r="T23" s="56"/>
      <c r="U23" s="56">
        <v>12</v>
      </c>
    </row>
    <row r="24" spans="1:26" s="26" customFormat="1" ht="21" customHeight="1">
      <c r="A24" s="111" t="s">
        <v>42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</row>
    <row r="25" spans="1:26" s="26" customFormat="1" ht="48">
      <c r="A25" s="58">
        <v>1</v>
      </c>
      <c r="B25" s="59" t="s">
        <v>43</v>
      </c>
      <c r="C25" s="60">
        <v>6.54E-2</v>
      </c>
      <c r="D25" s="61">
        <v>5022.6099999999997</v>
      </c>
      <c r="E25" s="62">
        <v>1889.7</v>
      </c>
      <c r="F25" s="61" t="s">
        <v>44</v>
      </c>
      <c r="G25" s="61">
        <v>328</v>
      </c>
      <c r="H25" s="61">
        <v>124</v>
      </c>
      <c r="I25" s="61" t="s">
        <v>45</v>
      </c>
      <c r="J25" s="61">
        <v>3011</v>
      </c>
      <c r="K25" s="62">
        <v>1665</v>
      </c>
      <c r="L25" s="62"/>
      <c r="M25" s="62"/>
      <c r="N25" s="62"/>
      <c r="O25" s="62"/>
      <c r="P25" s="62"/>
      <c r="Q25" s="62"/>
      <c r="R25" s="62"/>
      <c r="S25" s="62"/>
      <c r="T25" s="62"/>
      <c r="U25" s="62" t="s">
        <v>46</v>
      </c>
    </row>
    <row r="26" spans="1:26" s="26" customFormat="1" ht="24">
      <c r="A26" s="63"/>
      <c r="B26" s="64" t="s">
        <v>47</v>
      </c>
      <c r="C26" s="65" t="s">
        <v>48</v>
      </c>
      <c r="D26" s="66"/>
      <c r="E26" s="67"/>
      <c r="F26" s="66"/>
      <c r="G26" s="66">
        <v>229</v>
      </c>
      <c r="H26" s="66"/>
      <c r="I26" s="66"/>
      <c r="J26" s="66">
        <v>2614</v>
      </c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6" s="26" customFormat="1" ht="24">
      <c r="A27" s="63"/>
      <c r="B27" s="64" t="s">
        <v>49</v>
      </c>
      <c r="C27" s="65" t="s">
        <v>50</v>
      </c>
      <c r="D27" s="66"/>
      <c r="E27" s="67"/>
      <c r="F27" s="66"/>
      <c r="G27" s="66">
        <v>153</v>
      </c>
      <c r="H27" s="66"/>
      <c r="I27" s="66"/>
      <c r="J27" s="66">
        <v>1642</v>
      </c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spans="1:26" s="4" customFormat="1" ht="12">
      <c r="A28" s="63"/>
      <c r="B28" s="64" t="s">
        <v>51</v>
      </c>
      <c r="C28" s="65" t="s">
        <v>52</v>
      </c>
      <c r="D28" s="66"/>
      <c r="E28" s="67"/>
      <c r="F28" s="66"/>
      <c r="G28" s="66">
        <v>710</v>
      </c>
      <c r="H28" s="66"/>
      <c r="I28" s="66"/>
      <c r="J28" s="66">
        <v>7267</v>
      </c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26"/>
      <c r="W28" s="26"/>
      <c r="X28" s="26"/>
      <c r="Y28" s="26"/>
      <c r="Z28" s="26"/>
    </row>
    <row r="29" spans="1:26" s="4" customFormat="1" ht="48">
      <c r="A29" s="58">
        <v>2</v>
      </c>
      <c r="B29" s="59" t="s">
        <v>53</v>
      </c>
      <c r="C29" s="60">
        <v>0.21254999999999999</v>
      </c>
      <c r="D29" s="61">
        <v>601.35</v>
      </c>
      <c r="E29" s="62">
        <v>130.35</v>
      </c>
      <c r="F29" s="61" t="s">
        <v>54</v>
      </c>
      <c r="G29" s="61">
        <v>128</v>
      </c>
      <c r="H29" s="61">
        <v>28</v>
      </c>
      <c r="I29" s="61" t="s">
        <v>55</v>
      </c>
      <c r="J29" s="61">
        <v>1040</v>
      </c>
      <c r="K29" s="62">
        <v>373</v>
      </c>
      <c r="L29" s="62"/>
      <c r="M29" s="62"/>
      <c r="N29" s="62"/>
      <c r="O29" s="62"/>
      <c r="P29" s="62"/>
      <c r="Q29" s="62"/>
      <c r="R29" s="62"/>
      <c r="S29" s="62"/>
      <c r="T29" s="62"/>
      <c r="U29" s="62" t="s">
        <v>56</v>
      </c>
      <c r="V29" s="26"/>
      <c r="W29" s="26"/>
      <c r="X29" s="26"/>
      <c r="Y29" s="26"/>
      <c r="Z29" s="26"/>
    </row>
    <row r="30" spans="1:26" s="4" customFormat="1" ht="24">
      <c r="A30" s="63"/>
      <c r="B30" s="64" t="s">
        <v>57</v>
      </c>
      <c r="C30" s="65" t="s">
        <v>48</v>
      </c>
      <c r="D30" s="66"/>
      <c r="E30" s="67"/>
      <c r="F30" s="66"/>
      <c r="G30" s="66">
        <v>58</v>
      </c>
      <c r="H30" s="66"/>
      <c r="I30" s="66"/>
      <c r="J30" s="66">
        <v>662</v>
      </c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26"/>
      <c r="W30" s="26"/>
      <c r="X30" s="26"/>
      <c r="Y30" s="26"/>
      <c r="Z30" s="26"/>
    </row>
    <row r="31" spans="1:26" s="4" customFormat="1" ht="24">
      <c r="A31" s="63"/>
      <c r="B31" s="64" t="s">
        <v>58</v>
      </c>
      <c r="C31" s="65" t="s">
        <v>50</v>
      </c>
      <c r="D31" s="66"/>
      <c r="E31" s="67"/>
      <c r="F31" s="66"/>
      <c r="G31" s="66">
        <v>39</v>
      </c>
      <c r="H31" s="66"/>
      <c r="I31" s="66"/>
      <c r="J31" s="66">
        <v>416</v>
      </c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26"/>
      <c r="W31" s="26"/>
      <c r="X31" s="26"/>
      <c r="Y31" s="26"/>
      <c r="Z31" s="26"/>
    </row>
    <row r="32" spans="1:26" s="28" customFormat="1" ht="12">
      <c r="A32" s="63"/>
      <c r="B32" s="64" t="s">
        <v>51</v>
      </c>
      <c r="C32" s="65" t="s">
        <v>52</v>
      </c>
      <c r="D32" s="66"/>
      <c r="E32" s="67"/>
      <c r="F32" s="66"/>
      <c r="G32" s="66">
        <v>225</v>
      </c>
      <c r="H32" s="66"/>
      <c r="I32" s="66"/>
      <c r="J32" s="66">
        <v>2118</v>
      </c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26"/>
      <c r="W32" s="26"/>
      <c r="X32" s="26"/>
      <c r="Y32" s="26"/>
      <c r="Z32" s="26"/>
    </row>
    <row r="33" spans="1:26" ht="96">
      <c r="A33" s="58">
        <v>3</v>
      </c>
      <c r="B33" s="59" t="s">
        <v>59</v>
      </c>
      <c r="C33" s="60">
        <v>0.40600000000000003</v>
      </c>
      <c r="D33" s="61">
        <v>420.47</v>
      </c>
      <c r="E33" s="62">
        <v>274.66000000000003</v>
      </c>
      <c r="F33" s="61" t="s">
        <v>60</v>
      </c>
      <c r="G33" s="61">
        <v>171</v>
      </c>
      <c r="H33" s="61">
        <v>112</v>
      </c>
      <c r="I33" s="61" t="s">
        <v>61</v>
      </c>
      <c r="J33" s="61">
        <v>1858</v>
      </c>
      <c r="K33" s="62">
        <v>1503</v>
      </c>
      <c r="L33" s="62"/>
      <c r="M33" s="62"/>
      <c r="N33" s="62"/>
      <c r="O33" s="62"/>
      <c r="P33" s="62"/>
      <c r="Q33" s="62"/>
      <c r="R33" s="62"/>
      <c r="S33" s="62"/>
      <c r="T33" s="62"/>
      <c r="U33" s="62" t="s">
        <v>62</v>
      </c>
      <c r="V33" s="26"/>
      <c r="W33" s="26"/>
      <c r="X33" s="26"/>
      <c r="Y33" s="26"/>
      <c r="Z33" s="26"/>
    </row>
    <row r="34" spans="1:26" ht="24">
      <c r="A34" s="63"/>
      <c r="B34" s="64" t="s">
        <v>63</v>
      </c>
      <c r="C34" s="65" t="s">
        <v>64</v>
      </c>
      <c r="D34" s="66"/>
      <c r="E34" s="67"/>
      <c r="F34" s="66"/>
      <c r="G34" s="66">
        <v>138</v>
      </c>
      <c r="H34" s="66"/>
      <c r="I34" s="66"/>
      <c r="J34" s="66">
        <v>1567</v>
      </c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26"/>
      <c r="W34" s="26"/>
      <c r="X34" s="26"/>
      <c r="Y34" s="26"/>
      <c r="Z34" s="26"/>
    </row>
    <row r="35" spans="1:26" ht="24">
      <c r="A35" s="63"/>
      <c r="B35" s="64" t="s">
        <v>65</v>
      </c>
      <c r="C35" s="65" t="s">
        <v>66</v>
      </c>
      <c r="D35" s="66"/>
      <c r="E35" s="67"/>
      <c r="F35" s="66"/>
      <c r="G35" s="66">
        <v>74</v>
      </c>
      <c r="H35" s="66"/>
      <c r="I35" s="66"/>
      <c r="J35" s="66">
        <v>784</v>
      </c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26"/>
      <c r="W35" s="26"/>
      <c r="X35" s="26"/>
      <c r="Y35" s="26"/>
      <c r="Z35" s="26"/>
    </row>
    <row r="36" spans="1:26">
      <c r="A36" s="63"/>
      <c r="B36" s="64" t="s">
        <v>51</v>
      </c>
      <c r="C36" s="65" t="s">
        <v>52</v>
      </c>
      <c r="D36" s="66"/>
      <c r="E36" s="67"/>
      <c r="F36" s="66"/>
      <c r="G36" s="66">
        <v>383</v>
      </c>
      <c r="H36" s="66"/>
      <c r="I36" s="66"/>
      <c r="J36" s="66">
        <v>4209</v>
      </c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26"/>
      <c r="W36" s="26"/>
      <c r="X36" s="26"/>
      <c r="Y36" s="26"/>
      <c r="Z36" s="26"/>
    </row>
    <row r="37" spans="1:26" ht="72">
      <c r="A37" s="58">
        <v>4</v>
      </c>
      <c r="B37" s="59" t="s">
        <v>67</v>
      </c>
      <c r="C37" s="60">
        <v>46.229399999999998</v>
      </c>
      <c r="D37" s="61">
        <v>4.12</v>
      </c>
      <c r="E37" s="62"/>
      <c r="F37" s="61">
        <v>4.12</v>
      </c>
      <c r="G37" s="61">
        <v>190</v>
      </c>
      <c r="H37" s="61"/>
      <c r="I37" s="61">
        <v>190</v>
      </c>
      <c r="J37" s="61">
        <v>1406</v>
      </c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>
        <v>1406</v>
      </c>
      <c r="V37" s="26"/>
      <c r="W37" s="26"/>
      <c r="X37" s="26"/>
      <c r="Y37" s="26"/>
      <c r="Z37" s="26"/>
    </row>
    <row r="38" spans="1:26">
      <c r="A38" s="63"/>
      <c r="B38" s="64" t="s">
        <v>51</v>
      </c>
      <c r="C38" s="65" t="s">
        <v>52</v>
      </c>
      <c r="D38" s="66"/>
      <c r="E38" s="67"/>
      <c r="F38" s="66"/>
      <c r="G38" s="66">
        <v>190</v>
      </c>
      <c r="H38" s="66"/>
      <c r="I38" s="66"/>
      <c r="J38" s="66">
        <v>1406</v>
      </c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26"/>
      <c r="W38" s="26"/>
      <c r="X38" s="26"/>
      <c r="Y38" s="26"/>
      <c r="Z38" s="26"/>
    </row>
    <row r="39" spans="1:26" ht="60">
      <c r="A39" s="58">
        <v>5</v>
      </c>
      <c r="B39" s="59" t="s">
        <v>68</v>
      </c>
      <c r="C39" s="60">
        <v>5.1365999999999996</v>
      </c>
      <c r="D39" s="61">
        <v>44.21</v>
      </c>
      <c r="E39" s="62"/>
      <c r="F39" s="61">
        <v>44.21</v>
      </c>
      <c r="G39" s="61">
        <v>227</v>
      </c>
      <c r="H39" s="61"/>
      <c r="I39" s="61">
        <v>227</v>
      </c>
      <c r="J39" s="61">
        <v>2079</v>
      </c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>
        <v>2079</v>
      </c>
      <c r="V39" s="26"/>
      <c r="W39" s="26"/>
      <c r="X39" s="26"/>
      <c r="Y39" s="26"/>
      <c r="Z39" s="26"/>
    </row>
    <row r="40" spans="1:26">
      <c r="A40" s="63"/>
      <c r="B40" s="64" t="s">
        <v>51</v>
      </c>
      <c r="C40" s="65" t="s">
        <v>52</v>
      </c>
      <c r="D40" s="66"/>
      <c r="E40" s="67"/>
      <c r="F40" s="66"/>
      <c r="G40" s="66">
        <v>227</v>
      </c>
      <c r="H40" s="66"/>
      <c r="I40" s="66"/>
      <c r="J40" s="66">
        <v>2079</v>
      </c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26"/>
      <c r="W40" s="26"/>
      <c r="X40" s="26"/>
      <c r="Y40" s="26"/>
      <c r="Z40" s="26"/>
    </row>
    <row r="41" spans="1:26" ht="72">
      <c r="A41" s="58">
        <v>6</v>
      </c>
      <c r="B41" s="59" t="s">
        <v>69</v>
      </c>
      <c r="C41" s="60">
        <v>51.366</v>
      </c>
      <c r="D41" s="61">
        <v>57.34</v>
      </c>
      <c r="E41" s="62"/>
      <c r="F41" s="61">
        <v>57.34</v>
      </c>
      <c r="G41" s="61">
        <v>2945</v>
      </c>
      <c r="H41" s="61"/>
      <c r="I41" s="61">
        <v>2945</v>
      </c>
      <c r="J41" s="61">
        <v>13834</v>
      </c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>
        <v>13834</v>
      </c>
      <c r="V41" s="26"/>
      <c r="W41" s="26"/>
      <c r="X41" s="26"/>
      <c r="Y41" s="26"/>
      <c r="Z41" s="26"/>
    </row>
    <row r="42" spans="1:26">
      <c r="A42" s="68"/>
      <c r="B42" s="69" t="s">
        <v>51</v>
      </c>
      <c r="C42" s="70" t="s">
        <v>52</v>
      </c>
      <c r="D42" s="71"/>
      <c r="E42" s="72"/>
      <c r="F42" s="71"/>
      <c r="G42" s="71">
        <v>2945</v>
      </c>
      <c r="H42" s="71"/>
      <c r="I42" s="71"/>
      <c r="J42" s="71">
        <v>13834</v>
      </c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26"/>
      <c r="W42" s="26"/>
      <c r="X42" s="26"/>
      <c r="Y42" s="26"/>
      <c r="Z42" s="26"/>
    </row>
    <row r="43" spans="1:26" ht="36">
      <c r="A43" s="107" t="s">
        <v>70</v>
      </c>
      <c r="B43" s="108"/>
      <c r="C43" s="108"/>
      <c r="D43" s="108"/>
      <c r="E43" s="108"/>
      <c r="F43" s="108"/>
      <c r="G43" s="61">
        <v>3989</v>
      </c>
      <c r="H43" s="61">
        <v>264</v>
      </c>
      <c r="I43" s="61" t="s">
        <v>71</v>
      </c>
      <c r="J43" s="61">
        <v>23228</v>
      </c>
      <c r="K43" s="62">
        <v>3541</v>
      </c>
      <c r="L43" s="62"/>
      <c r="M43" s="62"/>
      <c r="N43" s="62"/>
      <c r="O43" s="62"/>
      <c r="P43" s="62"/>
      <c r="Q43" s="62"/>
      <c r="R43" s="62"/>
      <c r="S43" s="62"/>
      <c r="T43" s="62"/>
      <c r="U43" s="62" t="s">
        <v>72</v>
      </c>
      <c r="V43" s="26"/>
      <c r="W43" s="26"/>
      <c r="X43" s="26"/>
      <c r="Y43" s="26"/>
      <c r="Z43" s="26"/>
    </row>
    <row r="44" spans="1:26">
      <c r="A44" s="107" t="s">
        <v>73</v>
      </c>
      <c r="B44" s="108"/>
      <c r="C44" s="108"/>
      <c r="D44" s="108"/>
      <c r="E44" s="108"/>
      <c r="F44" s="108"/>
      <c r="G44" s="61"/>
      <c r="H44" s="61"/>
      <c r="I44" s="61"/>
      <c r="J44" s="61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26"/>
      <c r="W44" s="26"/>
      <c r="X44" s="26"/>
      <c r="Y44" s="26"/>
      <c r="Z44" s="26"/>
    </row>
    <row r="45" spans="1:26">
      <c r="A45" s="107" t="s">
        <v>74</v>
      </c>
      <c r="B45" s="108"/>
      <c r="C45" s="108"/>
      <c r="D45" s="108"/>
      <c r="E45" s="108"/>
      <c r="F45" s="108"/>
      <c r="G45" s="61">
        <v>319</v>
      </c>
      <c r="H45" s="61"/>
      <c r="I45" s="61"/>
      <c r="J45" s="61">
        <v>4274</v>
      </c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26"/>
      <c r="W45" s="26"/>
      <c r="X45" s="26"/>
      <c r="Y45" s="26"/>
      <c r="Z45" s="26"/>
    </row>
    <row r="46" spans="1:26">
      <c r="A46" s="107" t="s">
        <v>75</v>
      </c>
      <c r="B46" s="108"/>
      <c r="C46" s="108"/>
      <c r="D46" s="108"/>
      <c r="E46" s="108"/>
      <c r="F46" s="108"/>
      <c r="G46" s="61">
        <v>3725</v>
      </c>
      <c r="H46" s="61"/>
      <c r="I46" s="61"/>
      <c r="J46" s="61">
        <v>19687</v>
      </c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26"/>
      <c r="W46" s="26"/>
      <c r="X46" s="26"/>
      <c r="Y46" s="26"/>
      <c r="Z46" s="26"/>
    </row>
    <row r="47" spans="1:26">
      <c r="A47" s="105" t="s">
        <v>76</v>
      </c>
      <c r="B47" s="106"/>
      <c r="C47" s="106"/>
      <c r="D47" s="106"/>
      <c r="E47" s="106"/>
      <c r="F47" s="106"/>
      <c r="G47" s="73">
        <v>425</v>
      </c>
      <c r="H47" s="73"/>
      <c r="I47" s="73"/>
      <c r="J47" s="73">
        <v>4842</v>
      </c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26"/>
      <c r="W47" s="26"/>
      <c r="X47" s="26"/>
      <c r="Y47" s="26"/>
      <c r="Z47" s="26"/>
    </row>
    <row r="48" spans="1:26">
      <c r="A48" s="105" t="s">
        <v>77</v>
      </c>
      <c r="B48" s="106"/>
      <c r="C48" s="106"/>
      <c r="D48" s="106"/>
      <c r="E48" s="106"/>
      <c r="F48" s="106"/>
      <c r="G48" s="73">
        <v>266</v>
      </c>
      <c r="H48" s="73"/>
      <c r="I48" s="73"/>
      <c r="J48" s="73">
        <v>2841</v>
      </c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26"/>
      <c r="W48" s="26"/>
      <c r="X48" s="26"/>
      <c r="Y48" s="26"/>
      <c r="Z48" s="26"/>
    </row>
    <row r="49" spans="1:26">
      <c r="A49" s="105" t="s">
        <v>78</v>
      </c>
      <c r="B49" s="106"/>
      <c r="C49" s="106"/>
      <c r="D49" s="106"/>
      <c r="E49" s="106"/>
      <c r="F49" s="106"/>
      <c r="G49" s="73"/>
      <c r="H49" s="73"/>
      <c r="I49" s="73"/>
      <c r="J49" s="73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26"/>
      <c r="W49" s="26"/>
      <c r="X49" s="26"/>
      <c r="Y49" s="26"/>
      <c r="Z49" s="26"/>
    </row>
    <row r="50" spans="1:26">
      <c r="A50" s="107" t="s">
        <v>79</v>
      </c>
      <c r="B50" s="108"/>
      <c r="C50" s="108"/>
      <c r="D50" s="108"/>
      <c r="E50" s="108"/>
      <c r="F50" s="108"/>
      <c r="G50" s="61">
        <v>935</v>
      </c>
      <c r="H50" s="61"/>
      <c r="I50" s="61"/>
      <c r="J50" s="61">
        <v>9383</v>
      </c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26"/>
      <c r="W50" s="26"/>
      <c r="X50" s="26"/>
      <c r="Y50" s="26"/>
      <c r="Z50" s="26"/>
    </row>
    <row r="51" spans="1:26">
      <c r="A51" s="107" t="s">
        <v>80</v>
      </c>
      <c r="B51" s="108"/>
      <c r="C51" s="108"/>
      <c r="D51" s="108"/>
      <c r="E51" s="108"/>
      <c r="F51" s="108"/>
      <c r="G51" s="61">
        <v>383</v>
      </c>
      <c r="H51" s="61"/>
      <c r="I51" s="61"/>
      <c r="J51" s="61">
        <v>4209</v>
      </c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26"/>
      <c r="W51" s="26"/>
      <c r="X51" s="26"/>
      <c r="Y51" s="26"/>
      <c r="Z51" s="26"/>
    </row>
    <row r="52" spans="1:26">
      <c r="A52" s="107" t="s">
        <v>81</v>
      </c>
      <c r="B52" s="108"/>
      <c r="C52" s="108"/>
      <c r="D52" s="108"/>
      <c r="E52" s="108"/>
      <c r="F52" s="108"/>
      <c r="G52" s="61">
        <v>417</v>
      </c>
      <c r="H52" s="61"/>
      <c r="I52" s="61"/>
      <c r="J52" s="61">
        <v>3485</v>
      </c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26"/>
      <c r="W52" s="26"/>
      <c r="X52" s="26"/>
      <c r="Y52" s="26"/>
      <c r="Z52" s="26"/>
    </row>
    <row r="53" spans="1:26">
      <c r="A53" s="107" t="s">
        <v>82</v>
      </c>
      <c r="B53" s="108"/>
      <c r="C53" s="108"/>
      <c r="D53" s="108"/>
      <c r="E53" s="108"/>
      <c r="F53" s="108"/>
      <c r="G53" s="61">
        <v>2945</v>
      </c>
      <c r="H53" s="61"/>
      <c r="I53" s="61"/>
      <c r="J53" s="61">
        <v>13834</v>
      </c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26"/>
      <c r="W53" s="26"/>
      <c r="X53" s="26"/>
      <c r="Y53" s="26"/>
      <c r="Z53" s="26"/>
    </row>
    <row r="54" spans="1:26">
      <c r="A54" s="107" t="s">
        <v>83</v>
      </c>
      <c r="B54" s="108"/>
      <c r="C54" s="108"/>
      <c r="D54" s="108"/>
      <c r="E54" s="108"/>
      <c r="F54" s="108"/>
      <c r="G54" s="61">
        <v>4680</v>
      </c>
      <c r="H54" s="61"/>
      <c r="I54" s="61"/>
      <c r="J54" s="61">
        <v>30911</v>
      </c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26"/>
      <c r="W54" s="26"/>
      <c r="X54" s="26"/>
      <c r="Y54" s="26"/>
      <c r="Z54" s="26"/>
    </row>
    <row r="55" spans="1:26">
      <c r="A55" s="109" t="s">
        <v>84</v>
      </c>
      <c r="B55" s="110"/>
      <c r="C55" s="110"/>
      <c r="D55" s="110"/>
      <c r="E55" s="110"/>
      <c r="F55" s="110"/>
      <c r="G55" s="75">
        <v>4680</v>
      </c>
      <c r="H55" s="75"/>
      <c r="I55" s="75"/>
      <c r="J55" s="75">
        <v>30911</v>
      </c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26"/>
      <c r="W55" s="26"/>
      <c r="X55" s="26"/>
      <c r="Y55" s="26"/>
      <c r="Z55" s="26"/>
    </row>
    <row r="56" spans="1:26" ht="21" customHeight="1">
      <c r="A56" s="111" t="s">
        <v>85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26"/>
      <c r="W56" s="26"/>
      <c r="X56" s="26"/>
      <c r="Y56" s="26"/>
      <c r="Z56" s="26"/>
    </row>
    <row r="57" spans="1:26" ht="72">
      <c r="A57" s="58">
        <v>7</v>
      </c>
      <c r="B57" s="59" t="s">
        <v>86</v>
      </c>
      <c r="C57" s="60">
        <v>8.4740000000000002</v>
      </c>
      <c r="D57" s="61">
        <v>604.09</v>
      </c>
      <c r="E57" s="62" t="s">
        <v>87</v>
      </c>
      <c r="F57" s="61" t="s">
        <v>88</v>
      </c>
      <c r="G57" s="61">
        <v>5119</v>
      </c>
      <c r="H57" s="61" t="s">
        <v>89</v>
      </c>
      <c r="I57" s="61" t="s">
        <v>90</v>
      </c>
      <c r="J57" s="61">
        <v>47904</v>
      </c>
      <c r="K57" s="62" t="s">
        <v>91</v>
      </c>
      <c r="L57" s="62"/>
      <c r="M57" s="62"/>
      <c r="N57" s="62"/>
      <c r="O57" s="62"/>
      <c r="P57" s="62"/>
      <c r="Q57" s="62"/>
      <c r="R57" s="62"/>
      <c r="S57" s="62"/>
      <c r="T57" s="62"/>
      <c r="U57" s="62" t="s">
        <v>92</v>
      </c>
      <c r="V57" s="26"/>
      <c r="W57" s="26"/>
      <c r="X57" s="26"/>
      <c r="Y57" s="26"/>
      <c r="Z57" s="26"/>
    </row>
    <row r="58" spans="1:26" ht="24">
      <c r="A58" s="63"/>
      <c r="B58" s="64" t="s">
        <v>93</v>
      </c>
      <c r="C58" s="65" t="s">
        <v>48</v>
      </c>
      <c r="D58" s="66"/>
      <c r="E58" s="67"/>
      <c r="F58" s="66"/>
      <c r="G58" s="66">
        <v>3885</v>
      </c>
      <c r="H58" s="66"/>
      <c r="I58" s="66"/>
      <c r="J58" s="66">
        <v>44604</v>
      </c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26"/>
      <c r="W58" s="26"/>
      <c r="X58" s="26"/>
      <c r="Y58" s="26"/>
      <c r="Z58" s="26"/>
    </row>
    <row r="59" spans="1:26" ht="24">
      <c r="A59" s="63"/>
      <c r="B59" s="64" t="s">
        <v>94</v>
      </c>
      <c r="C59" s="65" t="s">
        <v>50</v>
      </c>
      <c r="D59" s="66"/>
      <c r="E59" s="67"/>
      <c r="F59" s="66"/>
      <c r="G59" s="66">
        <v>2599</v>
      </c>
      <c r="H59" s="66"/>
      <c r="I59" s="66"/>
      <c r="J59" s="66">
        <v>28016</v>
      </c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26"/>
      <c r="W59" s="26"/>
      <c r="X59" s="26"/>
      <c r="Y59" s="26"/>
      <c r="Z59" s="26"/>
    </row>
    <row r="60" spans="1:26">
      <c r="A60" s="63"/>
      <c r="B60" s="64" t="s">
        <v>51</v>
      </c>
      <c r="C60" s="65" t="s">
        <v>52</v>
      </c>
      <c r="D60" s="66"/>
      <c r="E60" s="67"/>
      <c r="F60" s="66"/>
      <c r="G60" s="66">
        <v>11603</v>
      </c>
      <c r="H60" s="66"/>
      <c r="I60" s="66"/>
      <c r="J60" s="66">
        <v>120524</v>
      </c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26"/>
      <c r="W60" s="26"/>
      <c r="X60" s="26"/>
      <c r="Y60" s="26"/>
      <c r="Z60" s="26"/>
    </row>
    <row r="61" spans="1:26" ht="60">
      <c r="A61" s="58">
        <v>8</v>
      </c>
      <c r="B61" s="59" t="s">
        <v>95</v>
      </c>
      <c r="C61" s="60">
        <v>147.4</v>
      </c>
      <c r="D61" s="61">
        <v>126</v>
      </c>
      <c r="E61" s="62" t="s">
        <v>96</v>
      </c>
      <c r="F61" s="61"/>
      <c r="G61" s="61">
        <v>18572</v>
      </c>
      <c r="H61" s="61" t="s">
        <v>97</v>
      </c>
      <c r="I61" s="61"/>
      <c r="J61" s="61">
        <v>83717</v>
      </c>
      <c r="K61" s="62" t="s">
        <v>98</v>
      </c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26"/>
      <c r="W61" s="26"/>
      <c r="X61" s="26"/>
      <c r="Y61" s="26"/>
      <c r="Z61" s="26"/>
    </row>
    <row r="62" spans="1:26" ht="72">
      <c r="A62" s="58">
        <v>9</v>
      </c>
      <c r="B62" s="59" t="s">
        <v>99</v>
      </c>
      <c r="C62" s="60">
        <v>8.4740000000000002</v>
      </c>
      <c r="D62" s="61">
        <v>441.59</v>
      </c>
      <c r="E62" s="62" t="s">
        <v>100</v>
      </c>
      <c r="F62" s="61" t="s">
        <v>101</v>
      </c>
      <c r="G62" s="61">
        <v>3742</v>
      </c>
      <c r="H62" s="61" t="s">
        <v>102</v>
      </c>
      <c r="I62" s="61" t="s">
        <v>103</v>
      </c>
      <c r="J62" s="61">
        <v>29441</v>
      </c>
      <c r="K62" s="62" t="s">
        <v>104</v>
      </c>
      <c r="L62" s="62"/>
      <c r="M62" s="62"/>
      <c r="N62" s="62"/>
      <c r="O62" s="62"/>
      <c r="P62" s="62"/>
      <c r="Q62" s="62"/>
      <c r="R62" s="62"/>
      <c r="S62" s="62"/>
      <c r="T62" s="62"/>
      <c r="U62" s="62" t="s">
        <v>105</v>
      </c>
      <c r="V62" s="26"/>
      <c r="W62" s="26"/>
      <c r="X62" s="26"/>
      <c r="Y62" s="26"/>
      <c r="Z62" s="26"/>
    </row>
    <row r="63" spans="1:26" ht="24">
      <c r="A63" s="63"/>
      <c r="B63" s="64" t="s">
        <v>106</v>
      </c>
      <c r="C63" s="65" t="s">
        <v>48</v>
      </c>
      <c r="D63" s="66"/>
      <c r="E63" s="67"/>
      <c r="F63" s="66"/>
      <c r="G63" s="66">
        <v>2144</v>
      </c>
      <c r="H63" s="66"/>
      <c r="I63" s="66"/>
      <c r="J63" s="66">
        <v>24614</v>
      </c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26"/>
      <c r="W63" s="26"/>
      <c r="X63" s="26"/>
      <c r="Y63" s="26"/>
      <c r="Z63" s="26"/>
    </row>
    <row r="64" spans="1:26" ht="24">
      <c r="A64" s="63"/>
      <c r="B64" s="64" t="s">
        <v>107</v>
      </c>
      <c r="C64" s="65" t="s">
        <v>50</v>
      </c>
      <c r="D64" s="66"/>
      <c r="E64" s="67"/>
      <c r="F64" s="66"/>
      <c r="G64" s="66">
        <v>1435</v>
      </c>
      <c r="H64" s="66"/>
      <c r="I64" s="66"/>
      <c r="J64" s="66">
        <v>15460</v>
      </c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26"/>
      <c r="W64" s="26"/>
      <c r="X64" s="26"/>
      <c r="Y64" s="26"/>
      <c r="Z64" s="26"/>
    </row>
    <row r="65" spans="1:26">
      <c r="A65" s="63"/>
      <c r="B65" s="64" t="s">
        <v>51</v>
      </c>
      <c r="C65" s="65" t="s">
        <v>52</v>
      </c>
      <c r="D65" s="66"/>
      <c r="E65" s="67"/>
      <c r="F65" s="66"/>
      <c r="G65" s="66">
        <v>7321</v>
      </c>
      <c r="H65" s="66"/>
      <c r="I65" s="66"/>
      <c r="J65" s="66">
        <v>69515</v>
      </c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26"/>
      <c r="W65" s="26"/>
      <c r="X65" s="26"/>
      <c r="Y65" s="26"/>
      <c r="Z65" s="26"/>
    </row>
    <row r="66" spans="1:26" ht="96">
      <c r="A66" s="58">
        <v>10</v>
      </c>
      <c r="B66" s="59" t="s">
        <v>108</v>
      </c>
      <c r="C66" s="60">
        <v>8.4740000000000002</v>
      </c>
      <c r="D66" s="61">
        <v>60.84</v>
      </c>
      <c r="E66" s="62">
        <v>54.48</v>
      </c>
      <c r="F66" s="61">
        <v>6.36</v>
      </c>
      <c r="G66" s="61">
        <v>516</v>
      </c>
      <c r="H66" s="61">
        <v>462</v>
      </c>
      <c r="I66" s="61">
        <v>54</v>
      </c>
      <c r="J66" s="61">
        <v>6498</v>
      </c>
      <c r="K66" s="62">
        <v>6218</v>
      </c>
      <c r="L66" s="62"/>
      <c r="M66" s="62"/>
      <c r="N66" s="62"/>
      <c r="O66" s="62"/>
      <c r="P66" s="62"/>
      <c r="Q66" s="62"/>
      <c r="R66" s="62"/>
      <c r="S66" s="62"/>
      <c r="T66" s="62"/>
      <c r="U66" s="62">
        <v>280</v>
      </c>
      <c r="V66" s="26"/>
      <c r="W66" s="26"/>
      <c r="X66" s="26"/>
      <c r="Y66" s="26"/>
      <c r="Z66" s="26"/>
    </row>
    <row r="67" spans="1:26" ht="24">
      <c r="A67" s="63"/>
      <c r="B67" s="64" t="s">
        <v>109</v>
      </c>
      <c r="C67" s="65" t="s">
        <v>48</v>
      </c>
      <c r="D67" s="66"/>
      <c r="E67" s="67"/>
      <c r="F67" s="66"/>
      <c r="G67" s="66">
        <v>656</v>
      </c>
      <c r="H67" s="66"/>
      <c r="I67" s="66"/>
      <c r="J67" s="66">
        <v>7524</v>
      </c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26"/>
      <c r="W67" s="26"/>
      <c r="X67" s="26"/>
      <c r="Y67" s="26"/>
      <c r="Z67" s="26"/>
    </row>
    <row r="68" spans="1:26" ht="24">
      <c r="A68" s="63"/>
      <c r="B68" s="64" t="s">
        <v>110</v>
      </c>
      <c r="C68" s="65" t="s">
        <v>50</v>
      </c>
      <c r="D68" s="66"/>
      <c r="E68" s="67"/>
      <c r="F68" s="66"/>
      <c r="G68" s="66">
        <v>439</v>
      </c>
      <c r="H68" s="66"/>
      <c r="I68" s="66"/>
      <c r="J68" s="66">
        <v>4726</v>
      </c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26"/>
      <c r="W68" s="26"/>
      <c r="X68" s="26"/>
      <c r="Y68" s="26"/>
      <c r="Z68" s="26"/>
    </row>
    <row r="69" spans="1:26">
      <c r="A69" s="63"/>
      <c r="B69" s="64" t="s">
        <v>51</v>
      </c>
      <c r="C69" s="65" t="s">
        <v>52</v>
      </c>
      <c r="D69" s="66"/>
      <c r="E69" s="67"/>
      <c r="F69" s="66"/>
      <c r="G69" s="66">
        <v>1611</v>
      </c>
      <c r="H69" s="66"/>
      <c r="I69" s="66"/>
      <c r="J69" s="66">
        <v>18748</v>
      </c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26"/>
      <c r="W69" s="26"/>
      <c r="X69" s="26"/>
      <c r="Y69" s="26"/>
      <c r="Z69" s="26"/>
    </row>
    <row r="70" spans="1:26" ht="84">
      <c r="A70" s="77">
        <v>11</v>
      </c>
      <c r="B70" s="78" t="s">
        <v>111</v>
      </c>
      <c r="C70" s="79">
        <v>81.010000000000005</v>
      </c>
      <c r="D70" s="80">
        <v>426</v>
      </c>
      <c r="E70" s="81" t="s">
        <v>112</v>
      </c>
      <c r="F70" s="80"/>
      <c r="G70" s="80">
        <v>34510</v>
      </c>
      <c r="H70" s="80" t="s">
        <v>113</v>
      </c>
      <c r="I70" s="80"/>
      <c r="J70" s="80">
        <v>176551</v>
      </c>
      <c r="K70" s="81" t="s">
        <v>114</v>
      </c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26"/>
      <c r="W70" s="26"/>
      <c r="X70" s="26"/>
      <c r="Y70" s="26"/>
      <c r="Z70" s="26"/>
    </row>
    <row r="71" spans="1:26" ht="36">
      <c r="A71" s="107" t="s">
        <v>70</v>
      </c>
      <c r="B71" s="108"/>
      <c r="C71" s="108"/>
      <c r="D71" s="108"/>
      <c r="E71" s="108"/>
      <c r="F71" s="108"/>
      <c r="G71" s="61">
        <v>62459</v>
      </c>
      <c r="H71" s="61" t="s">
        <v>115</v>
      </c>
      <c r="I71" s="61" t="s">
        <v>116</v>
      </c>
      <c r="J71" s="61">
        <v>344111</v>
      </c>
      <c r="K71" s="62" t="s">
        <v>117</v>
      </c>
      <c r="L71" s="62"/>
      <c r="M71" s="62"/>
      <c r="N71" s="62"/>
      <c r="O71" s="62"/>
      <c r="P71" s="62"/>
      <c r="Q71" s="62"/>
      <c r="R71" s="62"/>
      <c r="S71" s="62"/>
      <c r="T71" s="62"/>
      <c r="U71" s="62" t="s">
        <v>118</v>
      </c>
      <c r="V71" s="26"/>
      <c r="W71" s="26"/>
      <c r="X71" s="26"/>
      <c r="Y71" s="26"/>
      <c r="Z71" s="26"/>
    </row>
    <row r="72" spans="1:26">
      <c r="A72" s="107" t="s">
        <v>73</v>
      </c>
      <c r="B72" s="108"/>
      <c r="C72" s="108"/>
      <c r="D72" s="108"/>
      <c r="E72" s="108"/>
      <c r="F72" s="108"/>
      <c r="G72" s="61"/>
      <c r="H72" s="61"/>
      <c r="I72" s="61"/>
      <c r="J72" s="61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26"/>
      <c r="W72" s="26"/>
      <c r="X72" s="26"/>
      <c r="Y72" s="26"/>
      <c r="Z72" s="26"/>
    </row>
    <row r="73" spans="1:26">
      <c r="A73" s="107" t="s">
        <v>74</v>
      </c>
      <c r="B73" s="108"/>
      <c r="C73" s="108"/>
      <c r="D73" s="108"/>
      <c r="E73" s="108"/>
      <c r="F73" s="108"/>
      <c r="G73" s="61">
        <v>4708</v>
      </c>
      <c r="H73" s="61"/>
      <c r="I73" s="61"/>
      <c r="J73" s="61">
        <v>63423</v>
      </c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26"/>
      <c r="W73" s="26"/>
      <c r="X73" s="26"/>
      <c r="Y73" s="26"/>
      <c r="Z73" s="26"/>
    </row>
    <row r="74" spans="1:26">
      <c r="A74" s="107" t="s">
        <v>119</v>
      </c>
      <c r="B74" s="108"/>
      <c r="C74" s="108"/>
      <c r="D74" s="108"/>
      <c r="E74" s="108"/>
      <c r="F74" s="108"/>
      <c r="G74" s="61">
        <v>55141</v>
      </c>
      <c r="H74" s="61"/>
      <c r="I74" s="61"/>
      <c r="J74" s="61">
        <v>268602</v>
      </c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26"/>
      <c r="W74" s="26"/>
      <c r="X74" s="26"/>
      <c r="Y74" s="26"/>
      <c r="Z74" s="26"/>
    </row>
    <row r="75" spans="1:26">
      <c r="A75" s="107" t="s">
        <v>75</v>
      </c>
      <c r="B75" s="108"/>
      <c r="C75" s="108"/>
      <c r="D75" s="108"/>
      <c r="E75" s="108"/>
      <c r="F75" s="108"/>
      <c r="G75" s="61">
        <v>2975</v>
      </c>
      <c r="H75" s="61"/>
      <c r="I75" s="61"/>
      <c r="J75" s="61">
        <v>16997</v>
      </c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26"/>
      <c r="W75" s="26"/>
      <c r="X75" s="26"/>
      <c r="Y75" s="26"/>
      <c r="Z75" s="26"/>
    </row>
    <row r="76" spans="1:26">
      <c r="A76" s="105" t="s">
        <v>76</v>
      </c>
      <c r="B76" s="106"/>
      <c r="C76" s="106"/>
      <c r="D76" s="106"/>
      <c r="E76" s="106"/>
      <c r="F76" s="106"/>
      <c r="G76" s="73">
        <v>6685</v>
      </c>
      <c r="H76" s="73"/>
      <c r="I76" s="73"/>
      <c r="J76" s="73">
        <v>76742</v>
      </c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26"/>
      <c r="W76" s="26"/>
      <c r="X76" s="26"/>
      <c r="Y76" s="26"/>
      <c r="Z76" s="26"/>
    </row>
    <row r="77" spans="1:26">
      <c r="A77" s="105" t="s">
        <v>77</v>
      </c>
      <c r="B77" s="106"/>
      <c r="C77" s="106"/>
      <c r="D77" s="106"/>
      <c r="E77" s="106"/>
      <c r="F77" s="106"/>
      <c r="G77" s="73">
        <v>4473</v>
      </c>
      <c r="H77" s="73"/>
      <c r="I77" s="73"/>
      <c r="J77" s="73">
        <v>48201</v>
      </c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26"/>
      <c r="W77" s="26"/>
      <c r="X77" s="26"/>
      <c r="Y77" s="26"/>
      <c r="Z77" s="26"/>
    </row>
    <row r="78" spans="1:26" ht="26.1" customHeight="1">
      <c r="A78" s="105" t="s">
        <v>120</v>
      </c>
      <c r="B78" s="106"/>
      <c r="C78" s="106"/>
      <c r="D78" s="106"/>
      <c r="E78" s="106"/>
      <c r="F78" s="106"/>
      <c r="G78" s="73"/>
      <c r="H78" s="73"/>
      <c r="I78" s="73"/>
      <c r="J78" s="73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26"/>
      <c r="W78" s="26"/>
      <c r="X78" s="26"/>
      <c r="Y78" s="26"/>
      <c r="Z78" s="26"/>
    </row>
    <row r="79" spans="1:26">
      <c r="A79" s="107" t="s">
        <v>79</v>
      </c>
      <c r="B79" s="108"/>
      <c r="C79" s="108"/>
      <c r="D79" s="108"/>
      <c r="E79" s="108"/>
      <c r="F79" s="108"/>
      <c r="G79" s="61">
        <v>20535</v>
      </c>
      <c r="H79" s="61"/>
      <c r="I79" s="61"/>
      <c r="J79" s="61">
        <v>208786</v>
      </c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26"/>
      <c r="W79" s="26"/>
      <c r="X79" s="26"/>
      <c r="Y79" s="26"/>
      <c r="Z79" s="26"/>
    </row>
    <row r="80" spans="1:26">
      <c r="A80" s="107" t="s">
        <v>121</v>
      </c>
      <c r="B80" s="108"/>
      <c r="C80" s="108"/>
      <c r="D80" s="108"/>
      <c r="E80" s="108"/>
      <c r="F80" s="108"/>
      <c r="G80" s="61">
        <v>53082</v>
      </c>
      <c r="H80" s="61"/>
      <c r="I80" s="61"/>
      <c r="J80" s="61">
        <v>260268</v>
      </c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26"/>
      <c r="W80" s="26"/>
      <c r="X80" s="26"/>
      <c r="Y80" s="26"/>
      <c r="Z80" s="26"/>
    </row>
    <row r="81" spans="1:26">
      <c r="A81" s="107" t="s">
        <v>83</v>
      </c>
      <c r="B81" s="108"/>
      <c r="C81" s="108"/>
      <c r="D81" s="108"/>
      <c r="E81" s="108"/>
      <c r="F81" s="108"/>
      <c r="G81" s="61">
        <v>73617</v>
      </c>
      <c r="H81" s="61"/>
      <c r="I81" s="61"/>
      <c r="J81" s="61">
        <v>469054</v>
      </c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26"/>
      <c r="W81" s="26"/>
      <c r="X81" s="26"/>
      <c r="Y81" s="26"/>
      <c r="Z81" s="26"/>
    </row>
    <row r="82" spans="1:26" ht="26.1" customHeight="1">
      <c r="A82" s="109" t="s">
        <v>122</v>
      </c>
      <c r="B82" s="110"/>
      <c r="C82" s="110"/>
      <c r="D82" s="110"/>
      <c r="E82" s="110"/>
      <c r="F82" s="110"/>
      <c r="G82" s="75">
        <v>73617</v>
      </c>
      <c r="H82" s="75"/>
      <c r="I82" s="75"/>
      <c r="J82" s="75">
        <v>469054</v>
      </c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26"/>
      <c r="W82" s="26"/>
      <c r="X82" s="26"/>
      <c r="Y82" s="26"/>
      <c r="Z82" s="26"/>
    </row>
    <row r="83" spans="1:26" ht="21" customHeight="1">
      <c r="A83" s="111" t="s">
        <v>123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26"/>
      <c r="W83" s="26"/>
      <c r="X83" s="26"/>
      <c r="Y83" s="26"/>
      <c r="Z83" s="26"/>
    </row>
    <row r="84" spans="1:26" ht="48">
      <c r="A84" s="58">
        <v>12</v>
      </c>
      <c r="B84" s="59" t="s">
        <v>124</v>
      </c>
      <c r="C84" s="60">
        <v>6.3E-2</v>
      </c>
      <c r="D84" s="61">
        <v>4686.8100000000004</v>
      </c>
      <c r="E84" s="62" t="s">
        <v>125</v>
      </c>
      <c r="F84" s="61" t="s">
        <v>126</v>
      </c>
      <c r="G84" s="61">
        <v>295</v>
      </c>
      <c r="H84" s="61" t="s">
        <v>127</v>
      </c>
      <c r="I84" s="61" t="s">
        <v>128</v>
      </c>
      <c r="J84" s="61">
        <v>1886</v>
      </c>
      <c r="K84" s="62" t="s">
        <v>129</v>
      </c>
      <c r="L84" s="62"/>
      <c r="M84" s="62"/>
      <c r="N84" s="62"/>
      <c r="O84" s="62"/>
      <c r="P84" s="62"/>
      <c r="Q84" s="62"/>
      <c r="R84" s="62"/>
      <c r="S84" s="62"/>
      <c r="T84" s="62"/>
      <c r="U84" s="62" t="s">
        <v>130</v>
      </c>
      <c r="V84" s="26"/>
      <c r="W84" s="26"/>
      <c r="X84" s="26"/>
      <c r="Y84" s="26"/>
      <c r="Z84" s="26"/>
    </row>
    <row r="85" spans="1:26" ht="24">
      <c r="A85" s="63"/>
      <c r="B85" s="64" t="s">
        <v>131</v>
      </c>
      <c r="C85" s="65" t="s">
        <v>48</v>
      </c>
      <c r="D85" s="66"/>
      <c r="E85" s="67"/>
      <c r="F85" s="66"/>
      <c r="G85" s="66">
        <v>74</v>
      </c>
      <c r="H85" s="66"/>
      <c r="I85" s="66"/>
      <c r="J85" s="66">
        <v>846</v>
      </c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26"/>
      <c r="W85" s="26"/>
      <c r="X85" s="26"/>
      <c r="Y85" s="26"/>
      <c r="Z85" s="26"/>
    </row>
    <row r="86" spans="1:26" ht="24">
      <c r="A86" s="63"/>
      <c r="B86" s="64" t="s">
        <v>132</v>
      </c>
      <c r="C86" s="65" t="s">
        <v>50</v>
      </c>
      <c r="D86" s="66"/>
      <c r="E86" s="67"/>
      <c r="F86" s="66"/>
      <c r="G86" s="66">
        <v>49</v>
      </c>
      <c r="H86" s="66"/>
      <c r="I86" s="66"/>
      <c r="J86" s="66">
        <v>531</v>
      </c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26"/>
      <c r="W86" s="26"/>
      <c r="X86" s="26"/>
      <c r="Y86" s="26"/>
      <c r="Z86" s="26"/>
    </row>
    <row r="87" spans="1:26">
      <c r="A87" s="63"/>
      <c r="B87" s="64" t="s">
        <v>51</v>
      </c>
      <c r="C87" s="65" t="s">
        <v>52</v>
      </c>
      <c r="D87" s="66"/>
      <c r="E87" s="67"/>
      <c r="F87" s="66"/>
      <c r="G87" s="66">
        <v>418</v>
      </c>
      <c r="H87" s="66"/>
      <c r="I87" s="66"/>
      <c r="J87" s="66">
        <v>3263</v>
      </c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26"/>
      <c r="W87" s="26"/>
      <c r="X87" s="26"/>
      <c r="Y87" s="26"/>
      <c r="Z87" s="26"/>
    </row>
    <row r="88" spans="1:26" ht="48">
      <c r="A88" s="58">
        <v>13</v>
      </c>
      <c r="B88" s="59" t="s">
        <v>133</v>
      </c>
      <c r="C88" s="60">
        <v>6.3</v>
      </c>
      <c r="D88" s="61">
        <v>60.67</v>
      </c>
      <c r="E88" s="62" t="s">
        <v>134</v>
      </c>
      <c r="F88" s="61"/>
      <c r="G88" s="61">
        <v>382</v>
      </c>
      <c r="H88" s="61" t="s">
        <v>135</v>
      </c>
      <c r="I88" s="61"/>
      <c r="J88" s="61">
        <v>2143</v>
      </c>
      <c r="K88" s="62" t="s">
        <v>136</v>
      </c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26"/>
      <c r="W88" s="26"/>
      <c r="X88" s="26"/>
      <c r="Y88" s="26"/>
      <c r="Z88" s="26"/>
    </row>
    <row r="89" spans="1:26" ht="96">
      <c r="A89" s="58">
        <v>14</v>
      </c>
      <c r="B89" s="59" t="s">
        <v>137</v>
      </c>
      <c r="C89" s="60">
        <v>5.4409999999999998</v>
      </c>
      <c r="D89" s="61">
        <v>2155.41</v>
      </c>
      <c r="E89" s="62" t="s">
        <v>138</v>
      </c>
      <c r="F89" s="61" t="s">
        <v>126</v>
      </c>
      <c r="G89" s="61">
        <v>11728</v>
      </c>
      <c r="H89" s="61" t="s">
        <v>139</v>
      </c>
      <c r="I89" s="61" t="s">
        <v>140</v>
      </c>
      <c r="J89" s="61">
        <v>95774</v>
      </c>
      <c r="K89" s="62" t="s">
        <v>141</v>
      </c>
      <c r="L89" s="62"/>
      <c r="M89" s="62"/>
      <c r="N89" s="62"/>
      <c r="O89" s="62"/>
      <c r="P89" s="62"/>
      <c r="Q89" s="62"/>
      <c r="R89" s="62"/>
      <c r="S89" s="62"/>
      <c r="T89" s="62"/>
      <c r="U89" s="62" t="s">
        <v>142</v>
      </c>
      <c r="V89" s="26"/>
      <c r="W89" s="26"/>
      <c r="X89" s="26"/>
      <c r="Y89" s="26"/>
      <c r="Z89" s="26"/>
    </row>
    <row r="90" spans="1:26" ht="24">
      <c r="A90" s="63"/>
      <c r="B90" s="64" t="s">
        <v>143</v>
      </c>
      <c r="C90" s="65" t="s">
        <v>48</v>
      </c>
      <c r="D90" s="66"/>
      <c r="E90" s="67"/>
      <c r="F90" s="66"/>
      <c r="G90" s="66">
        <v>6369</v>
      </c>
      <c r="H90" s="66"/>
      <c r="I90" s="66"/>
      <c r="J90" s="66">
        <v>73137</v>
      </c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26"/>
      <c r="W90" s="26"/>
      <c r="X90" s="26"/>
      <c r="Y90" s="26"/>
      <c r="Z90" s="26"/>
    </row>
    <row r="91" spans="1:26" ht="24">
      <c r="A91" s="63"/>
      <c r="B91" s="64" t="s">
        <v>144</v>
      </c>
      <c r="C91" s="65" t="s">
        <v>50</v>
      </c>
      <c r="D91" s="66"/>
      <c r="E91" s="67"/>
      <c r="F91" s="66"/>
      <c r="G91" s="66">
        <v>4261</v>
      </c>
      <c r="H91" s="66"/>
      <c r="I91" s="66"/>
      <c r="J91" s="66">
        <v>45937</v>
      </c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26"/>
      <c r="W91" s="26"/>
      <c r="X91" s="26"/>
      <c r="Y91" s="26"/>
      <c r="Z91" s="26"/>
    </row>
    <row r="92" spans="1:26">
      <c r="A92" s="63"/>
      <c r="B92" s="64" t="s">
        <v>51</v>
      </c>
      <c r="C92" s="65" t="s">
        <v>52</v>
      </c>
      <c r="D92" s="66"/>
      <c r="E92" s="67"/>
      <c r="F92" s="66"/>
      <c r="G92" s="66">
        <v>22358</v>
      </c>
      <c r="H92" s="66"/>
      <c r="I92" s="66"/>
      <c r="J92" s="66">
        <v>214848</v>
      </c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26"/>
      <c r="W92" s="26"/>
      <c r="X92" s="26"/>
      <c r="Y92" s="26"/>
      <c r="Z92" s="26"/>
    </row>
    <row r="93" spans="1:26" ht="60">
      <c r="A93" s="77">
        <v>15</v>
      </c>
      <c r="B93" s="78" t="s">
        <v>145</v>
      </c>
      <c r="C93" s="79">
        <v>544.1</v>
      </c>
      <c r="D93" s="80">
        <v>24.85</v>
      </c>
      <c r="E93" s="81" t="s">
        <v>146</v>
      </c>
      <c r="F93" s="80"/>
      <c r="G93" s="80">
        <v>13521</v>
      </c>
      <c r="H93" s="80" t="s">
        <v>147</v>
      </c>
      <c r="I93" s="80"/>
      <c r="J93" s="80">
        <v>80565</v>
      </c>
      <c r="K93" s="81" t="s">
        <v>148</v>
      </c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26"/>
      <c r="W93" s="26"/>
      <c r="X93" s="26"/>
      <c r="Y93" s="26"/>
      <c r="Z93" s="26"/>
    </row>
    <row r="94" spans="1:26" ht="36">
      <c r="A94" s="107" t="s">
        <v>70</v>
      </c>
      <c r="B94" s="108"/>
      <c r="C94" s="108"/>
      <c r="D94" s="108"/>
      <c r="E94" s="108"/>
      <c r="F94" s="108"/>
      <c r="G94" s="61">
        <v>25926</v>
      </c>
      <c r="H94" s="61" t="s">
        <v>149</v>
      </c>
      <c r="I94" s="61" t="s">
        <v>150</v>
      </c>
      <c r="J94" s="61">
        <v>180368</v>
      </c>
      <c r="K94" s="62" t="s">
        <v>151</v>
      </c>
      <c r="L94" s="62"/>
      <c r="M94" s="62"/>
      <c r="N94" s="62"/>
      <c r="O94" s="62"/>
      <c r="P94" s="62"/>
      <c r="Q94" s="62"/>
      <c r="R94" s="62"/>
      <c r="S94" s="62"/>
      <c r="T94" s="62"/>
      <c r="U94" s="62" t="s">
        <v>152</v>
      </c>
      <c r="V94" s="26"/>
      <c r="W94" s="26"/>
      <c r="X94" s="26"/>
      <c r="Y94" s="26"/>
      <c r="Z94" s="26"/>
    </row>
    <row r="95" spans="1:26">
      <c r="A95" s="107" t="s">
        <v>73</v>
      </c>
      <c r="B95" s="108"/>
      <c r="C95" s="108"/>
      <c r="D95" s="108"/>
      <c r="E95" s="108"/>
      <c r="F95" s="108"/>
      <c r="G95" s="61"/>
      <c r="H95" s="61"/>
      <c r="I95" s="61"/>
      <c r="J95" s="61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26"/>
      <c r="W95" s="26"/>
      <c r="X95" s="26"/>
      <c r="Y95" s="26"/>
      <c r="Z95" s="26"/>
    </row>
    <row r="96" spans="1:26">
      <c r="A96" s="107" t="s">
        <v>74</v>
      </c>
      <c r="B96" s="108"/>
      <c r="C96" s="108"/>
      <c r="D96" s="108"/>
      <c r="E96" s="108"/>
      <c r="F96" s="108"/>
      <c r="G96" s="61">
        <v>4537</v>
      </c>
      <c r="H96" s="61"/>
      <c r="I96" s="61"/>
      <c r="J96" s="61">
        <v>61143</v>
      </c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26"/>
      <c r="W96" s="26"/>
      <c r="X96" s="26"/>
      <c r="Y96" s="26"/>
      <c r="Z96" s="26"/>
    </row>
    <row r="97" spans="1:26">
      <c r="A97" s="107" t="s">
        <v>119</v>
      </c>
      <c r="B97" s="108"/>
      <c r="C97" s="108"/>
      <c r="D97" s="108"/>
      <c r="E97" s="108"/>
      <c r="F97" s="108"/>
      <c r="G97" s="61">
        <v>20925</v>
      </c>
      <c r="H97" s="61"/>
      <c r="I97" s="61"/>
      <c r="J97" s="61">
        <v>116913</v>
      </c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26"/>
      <c r="W97" s="26"/>
      <c r="X97" s="26"/>
      <c r="Y97" s="26"/>
      <c r="Z97" s="26"/>
    </row>
    <row r="98" spans="1:26">
      <c r="A98" s="107" t="s">
        <v>75</v>
      </c>
      <c r="B98" s="108"/>
      <c r="C98" s="108"/>
      <c r="D98" s="108"/>
      <c r="E98" s="108"/>
      <c r="F98" s="108"/>
      <c r="G98" s="61">
        <v>525</v>
      </c>
      <c r="H98" s="61"/>
      <c r="I98" s="61"/>
      <c r="J98" s="61">
        <v>3135</v>
      </c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26"/>
      <c r="W98" s="26"/>
      <c r="X98" s="26"/>
      <c r="Y98" s="26"/>
      <c r="Z98" s="26"/>
    </row>
    <row r="99" spans="1:26">
      <c r="A99" s="105" t="s">
        <v>76</v>
      </c>
      <c r="B99" s="106"/>
      <c r="C99" s="106"/>
      <c r="D99" s="106"/>
      <c r="E99" s="106"/>
      <c r="F99" s="106"/>
      <c r="G99" s="73">
        <v>6443</v>
      </c>
      <c r="H99" s="73"/>
      <c r="I99" s="73"/>
      <c r="J99" s="73">
        <v>73983</v>
      </c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26"/>
      <c r="W99" s="26"/>
      <c r="X99" s="26"/>
      <c r="Y99" s="26"/>
      <c r="Z99" s="26"/>
    </row>
    <row r="100" spans="1:26">
      <c r="A100" s="105" t="s">
        <v>77</v>
      </c>
      <c r="B100" s="106"/>
      <c r="C100" s="106"/>
      <c r="D100" s="106"/>
      <c r="E100" s="106"/>
      <c r="F100" s="106"/>
      <c r="G100" s="73">
        <v>4310</v>
      </c>
      <c r="H100" s="73"/>
      <c r="I100" s="73"/>
      <c r="J100" s="73">
        <v>46469</v>
      </c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26"/>
      <c r="W100" s="26"/>
      <c r="X100" s="26"/>
      <c r="Y100" s="26"/>
      <c r="Z100" s="26"/>
    </row>
    <row r="101" spans="1:26">
      <c r="A101" s="105" t="s">
        <v>153</v>
      </c>
      <c r="B101" s="106"/>
      <c r="C101" s="106"/>
      <c r="D101" s="106"/>
      <c r="E101" s="106"/>
      <c r="F101" s="106"/>
      <c r="G101" s="73"/>
      <c r="H101" s="73"/>
      <c r="I101" s="73"/>
      <c r="J101" s="73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26"/>
      <c r="W101" s="26"/>
      <c r="X101" s="26"/>
      <c r="Y101" s="26"/>
      <c r="Z101" s="26"/>
    </row>
    <row r="102" spans="1:26">
      <c r="A102" s="107" t="s">
        <v>79</v>
      </c>
      <c r="B102" s="108"/>
      <c r="C102" s="108"/>
      <c r="D102" s="108"/>
      <c r="E102" s="108"/>
      <c r="F102" s="108"/>
      <c r="G102" s="61">
        <v>22776</v>
      </c>
      <c r="H102" s="61"/>
      <c r="I102" s="61"/>
      <c r="J102" s="61">
        <v>218112</v>
      </c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26"/>
      <c r="W102" s="26"/>
      <c r="X102" s="26"/>
      <c r="Y102" s="26"/>
      <c r="Z102" s="26"/>
    </row>
    <row r="103" spans="1:26">
      <c r="A103" s="107" t="s">
        <v>121</v>
      </c>
      <c r="B103" s="108"/>
      <c r="C103" s="108"/>
      <c r="D103" s="108"/>
      <c r="E103" s="108"/>
      <c r="F103" s="108"/>
      <c r="G103" s="61">
        <v>13903</v>
      </c>
      <c r="H103" s="61"/>
      <c r="I103" s="61"/>
      <c r="J103" s="61">
        <v>82708</v>
      </c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26"/>
      <c r="W103" s="26"/>
      <c r="X103" s="26"/>
      <c r="Y103" s="26"/>
      <c r="Z103" s="26"/>
    </row>
    <row r="104" spans="1:26">
      <c r="A104" s="107" t="s">
        <v>83</v>
      </c>
      <c r="B104" s="108"/>
      <c r="C104" s="108"/>
      <c r="D104" s="108"/>
      <c r="E104" s="108"/>
      <c r="F104" s="108"/>
      <c r="G104" s="61">
        <v>36679</v>
      </c>
      <c r="H104" s="61"/>
      <c r="I104" s="61"/>
      <c r="J104" s="61">
        <v>300820</v>
      </c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26"/>
      <c r="W104" s="26"/>
      <c r="X104" s="26"/>
      <c r="Y104" s="26"/>
      <c r="Z104" s="26"/>
    </row>
    <row r="105" spans="1:26">
      <c r="A105" s="109" t="s">
        <v>154</v>
      </c>
      <c r="B105" s="110"/>
      <c r="C105" s="110"/>
      <c r="D105" s="110"/>
      <c r="E105" s="110"/>
      <c r="F105" s="110"/>
      <c r="G105" s="75">
        <v>36679</v>
      </c>
      <c r="H105" s="75"/>
      <c r="I105" s="75"/>
      <c r="J105" s="75">
        <v>300820</v>
      </c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26"/>
      <c r="W105" s="26"/>
      <c r="X105" s="26"/>
      <c r="Y105" s="26"/>
      <c r="Z105" s="26"/>
    </row>
    <row r="106" spans="1:26" ht="36">
      <c r="A106" s="107" t="s">
        <v>155</v>
      </c>
      <c r="B106" s="108"/>
      <c r="C106" s="108"/>
      <c r="D106" s="108"/>
      <c r="E106" s="108"/>
      <c r="F106" s="108"/>
      <c r="G106" s="61">
        <v>92374</v>
      </c>
      <c r="H106" s="61" t="s">
        <v>156</v>
      </c>
      <c r="I106" s="61" t="s">
        <v>157</v>
      </c>
      <c r="J106" s="61">
        <v>547707</v>
      </c>
      <c r="K106" s="62" t="s">
        <v>158</v>
      </c>
      <c r="L106" s="62"/>
      <c r="M106" s="62"/>
      <c r="N106" s="62"/>
      <c r="O106" s="62"/>
      <c r="P106" s="62"/>
      <c r="Q106" s="62"/>
      <c r="R106" s="62"/>
      <c r="S106" s="62"/>
      <c r="T106" s="62"/>
      <c r="U106" s="62" t="s">
        <v>159</v>
      </c>
      <c r="V106" s="26"/>
      <c r="W106" s="26"/>
      <c r="X106" s="26"/>
      <c r="Y106" s="26"/>
      <c r="Z106" s="26"/>
    </row>
    <row r="107" spans="1:26">
      <c r="A107" s="107" t="s">
        <v>73</v>
      </c>
      <c r="B107" s="108"/>
      <c r="C107" s="108"/>
      <c r="D107" s="108"/>
      <c r="E107" s="108"/>
      <c r="F107" s="108"/>
      <c r="G107" s="61"/>
      <c r="H107" s="61"/>
      <c r="I107" s="61"/>
      <c r="J107" s="61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26"/>
      <c r="W107" s="26"/>
      <c r="X107" s="26"/>
      <c r="Y107" s="26"/>
      <c r="Z107" s="26"/>
    </row>
    <row r="108" spans="1:26">
      <c r="A108" s="107" t="s">
        <v>74</v>
      </c>
      <c r="B108" s="108"/>
      <c r="C108" s="108"/>
      <c r="D108" s="108"/>
      <c r="E108" s="108"/>
      <c r="F108" s="108"/>
      <c r="G108" s="61">
        <v>9564</v>
      </c>
      <c r="H108" s="61"/>
      <c r="I108" s="61"/>
      <c r="J108" s="61">
        <v>128840</v>
      </c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26"/>
      <c r="W108" s="26"/>
      <c r="X108" s="26"/>
      <c r="Y108" s="26"/>
      <c r="Z108" s="26"/>
    </row>
    <row r="109" spans="1:26">
      <c r="A109" s="107" t="s">
        <v>119</v>
      </c>
      <c r="B109" s="108"/>
      <c r="C109" s="108"/>
      <c r="D109" s="108"/>
      <c r="E109" s="108"/>
      <c r="F109" s="108"/>
      <c r="G109" s="61">
        <v>76066</v>
      </c>
      <c r="H109" s="61"/>
      <c r="I109" s="61"/>
      <c r="J109" s="61">
        <v>385515</v>
      </c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26"/>
      <c r="W109" s="26"/>
      <c r="X109" s="26"/>
      <c r="Y109" s="26"/>
      <c r="Z109" s="26"/>
    </row>
    <row r="110" spans="1:26">
      <c r="A110" s="107" t="s">
        <v>75</v>
      </c>
      <c r="B110" s="108"/>
      <c r="C110" s="108"/>
      <c r="D110" s="108"/>
      <c r="E110" s="108"/>
      <c r="F110" s="108"/>
      <c r="G110" s="61">
        <v>7225</v>
      </c>
      <c r="H110" s="61"/>
      <c r="I110" s="61"/>
      <c r="J110" s="61">
        <v>39819</v>
      </c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26"/>
      <c r="W110" s="26"/>
      <c r="X110" s="26"/>
      <c r="Y110" s="26"/>
      <c r="Z110" s="26"/>
    </row>
    <row r="111" spans="1:26">
      <c r="A111" s="105" t="s">
        <v>76</v>
      </c>
      <c r="B111" s="106"/>
      <c r="C111" s="106"/>
      <c r="D111" s="106"/>
      <c r="E111" s="106"/>
      <c r="F111" s="106"/>
      <c r="G111" s="73">
        <v>13553</v>
      </c>
      <c r="H111" s="73"/>
      <c r="I111" s="73"/>
      <c r="J111" s="73">
        <v>155567</v>
      </c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26"/>
      <c r="W111" s="26"/>
      <c r="X111" s="26"/>
      <c r="Y111" s="26"/>
      <c r="Z111" s="26"/>
    </row>
    <row r="112" spans="1:26">
      <c r="A112" s="105" t="s">
        <v>77</v>
      </c>
      <c r="B112" s="106"/>
      <c r="C112" s="106"/>
      <c r="D112" s="106"/>
      <c r="E112" s="106"/>
      <c r="F112" s="106"/>
      <c r="G112" s="73">
        <v>9049</v>
      </c>
      <c r="H112" s="73"/>
      <c r="I112" s="73"/>
      <c r="J112" s="73">
        <v>97511</v>
      </c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26"/>
      <c r="W112" s="26"/>
      <c r="X112" s="26"/>
      <c r="Y112" s="26"/>
      <c r="Z112" s="26"/>
    </row>
    <row r="113" spans="1:26">
      <c r="A113" s="105" t="s">
        <v>160</v>
      </c>
      <c r="B113" s="106"/>
      <c r="C113" s="106"/>
      <c r="D113" s="106"/>
      <c r="E113" s="106"/>
      <c r="F113" s="106"/>
      <c r="G113" s="73"/>
      <c r="H113" s="73"/>
      <c r="I113" s="73"/>
      <c r="J113" s="73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26"/>
      <c r="W113" s="26"/>
      <c r="X113" s="26"/>
      <c r="Y113" s="26"/>
      <c r="Z113" s="26"/>
    </row>
    <row r="114" spans="1:26">
      <c r="A114" s="107" t="s">
        <v>79</v>
      </c>
      <c r="B114" s="108"/>
      <c r="C114" s="108"/>
      <c r="D114" s="108"/>
      <c r="E114" s="108"/>
      <c r="F114" s="108"/>
      <c r="G114" s="61">
        <v>44246</v>
      </c>
      <c r="H114" s="61"/>
      <c r="I114" s="61"/>
      <c r="J114" s="61">
        <v>436281</v>
      </c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26"/>
      <c r="W114" s="26"/>
      <c r="X114" s="26"/>
      <c r="Y114" s="26"/>
      <c r="Z114" s="26"/>
    </row>
    <row r="115" spans="1:26">
      <c r="A115" s="107" t="s">
        <v>80</v>
      </c>
      <c r="B115" s="108"/>
      <c r="C115" s="108"/>
      <c r="D115" s="108"/>
      <c r="E115" s="108"/>
      <c r="F115" s="108"/>
      <c r="G115" s="61">
        <v>383</v>
      </c>
      <c r="H115" s="61"/>
      <c r="I115" s="61"/>
      <c r="J115" s="61">
        <v>4209</v>
      </c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26"/>
      <c r="W115" s="26"/>
      <c r="X115" s="26"/>
      <c r="Y115" s="26"/>
      <c r="Z115" s="26"/>
    </row>
    <row r="116" spans="1:26">
      <c r="A116" s="107" t="s">
        <v>81</v>
      </c>
      <c r="B116" s="108"/>
      <c r="C116" s="108"/>
      <c r="D116" s="108"/>
      <c r="E116" s="108"/>
      <c r="F116" s="108"/>
      <c r="G116" s="61">
        <v>417</v>
      </c>
      <c r="H116" s="61"/>
      <c r="I116" s="61"/>
      <c r="J116" s="61">
        <v>3485</v>
      </c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26"/>
      <c r="W116" s="26"/>
      <c r="X116" s="26"/>
      <c r="Y116" s="26"/>
      <c r="Z116" s="26"/>
    </row>
    <row r="117" spans="1:26">
      <c r="A117" s="107" t="s">
        <v>82</v>
      </c>
      <c r="B117" s="108"/>
      <c r="C117" s="108"/>
      <c r="D117" s="108"/>
      <c r="E117" s="108"/>
      <c r="F117" s="108"/>
      <c r="G117" s="61">
        <v>2945</v>
      </c>
      <c r="H117" s="61"/>
      <c r="I117" s="61"/>
      <c r="J117" s="61">
        <v>13834</v>
      </c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26"/>
      <c r="W117" s="26"/>
      <c r="X117" s="26"/>
      <c r="Y117" s="26"/>
      <c r="Z117" s="26"/>
    </row>
    <row r="118" spans="1:26">
      <c r="A118" s="107" t="s">
        <v>121</v>
      </c>
      <c r="B118" s="108"/>
      <c r="C118" s="108"/>
      <c r="D118" s="108"/>
      <c r="E118" s="108"/>
      <c r="F118" s="108"/>
      <c r="G118" s="61">
        <v>66985</v>
      </c>
      <c r="H118" s="61"/>
      <c r="I118" s="61"/>
      <c r="J118" s="61">
        <v>342976</v>
      </c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26"/>
      <c r="W118" s="26"/>
      <c r="X118" s="26"/>
      <c r="Y118" s="26"/>
      <c r="Z118" s="26"/>
    </row>
    <row r="119" spans="1:26">
      <c r="A119" s="107" t="s">
        <v>83</v>
      </c>
      <c r="B119" s="108"/>
      <c r="C119" s="108"/>
      <c r="D119" s="108"/>
      <c r="E119" s="108"/>
      <c r="F119" s="108"/>
      <c r="G119" s="61">
        <v>114976</v>
      </c>
      <c r="H119" s="61"/>
      <c r="I119" s="61"/>
      <c r="J119" s="61">
        <v>800785</v>
      </c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26"/>
      <c r="W119" s="26"/>
      <c r="X119" s="26"/>
      <c r="Y119" s="26"/>
      <c r="Z119" s="26"/>
    </row>
    <row r="120" spans="1:26">
      <c r="A120" s="105" t="s">
        <v>161</v>
      </c>
      <c r="B120" s="106"/>
      <c r="C120" s="106"/>
      <c r="D120" s="106"/>
      <c r="E120" s="106"/>
      <c r="F120" s="106"/>
      <c r="G120" s="73">
        <v>114976</v>
      </c>
      <c r="H120" s="73"/>
      <c r="I120" s="73"/>
      <c r="J120" s="73">
        <v>800785</v>
      </c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26"/>
      <c r="W120" s="26"/>
      <c r="X120" s="26"/>
      <c r="Y120" s="26"/>
      <c r="Z120" s="26"/>
    </row>
    <row r="121" spans="1:26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6"/>
      <c r="W121" s="26"/>
      <c r="X121" s="26"/>
      <c r="Y121" s="26"/>
      <c r="Z121" s="26"/>
    </row>
    <row r="122" spans="1:26">
      <c r="A122" s="27"/>
      <c r="B122" s="51" t="s">
        <v>35</v>
      </c>
      <c r="C122" s="52"/>
      <c r="D122" s="53"/>
      <c r="E122" s="53"/>
      <c r="F122" s="52"/>
      <c r="G122" s="54">
        <f>IF(ISBLANK(X14),"",ROUND(Y14/X14,2)*100)</f>
        <v>142</v>
      </c>
      <c r="H122" s="2"/>
      <c r="I122" s="2"/>
      <c r="J122" s="54">
        <f>IF(ISBLANK(X15),"",ROUND(Y15/X15,2)*100)</f>
        <v>121</v>
      </c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26"/>
      <c r="W122" s="26"/>
      <c r="X122" s="26"/>
      <c r="Y122" s="26"/>
      <c r="Z122" s="26"/>
    </row>
    <row r="123" spans="1:26">
      <c r="A123" s="27"/>
      <c r="B123" s="51" t="s">
        <v>36</v>
      </c>
      <c r="C123" s="52"/>
      <c r="D123" s="53"/>
      <c r="E123" s="53"/>
      <c r="F123" s="52"/>
      <c r="G123" s="20">
        <f>IF(ISBLANK(X14),"",ROUND(Z14/X14,2)*100)</f>
        <v>95</v>
      </c>
      <c r="H123" s="4"/>
      <c r="I123" s="4"/>
      <c r="J123" s="20">
        <f>IF(ISBLANK(X15),"",ROUND(Z15/X15,2)*100)</f>
        <v>76</v>
      </c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26"/>
      <c r="W123" s="26"/>
      <c r="X123" s="26"/>
      <c r="Y123" s="26"/>
      <c r="Z123" s="26"/>
    </row>
    <row r="124" spans="1:26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26"/>
      <c r="W124" s="26"/>
      <c r="X124" s="26"/>
      <c r="Y124" s="26"/>
      <c r="Z124" s="26"/>
    </row>
    <row r="125" spans="1:26">
      <c r="A125" s="55" t="s">
        <v>40</v>
      </c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>
      <c r="A126" s="28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>
      <c r="A127" s="55" t="s">
        <v>41</v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>
      <c r="A128" s="21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4"/>
      <c r="W128" s="4"/>
      <c r="X128" s="4"/>
      <c r="Y128" s="4"/>
      <c r="Z128" s="4"/>
    </row>
    <row r="129" spans="22:26">
      <c r="V129" s="28"/>
      <c r="W129" s="28"/>
      <c r="X129" s="28"/>
      <c r="Y129" s="28"/>
      <c r="Z129" s="28"/>
    </row>
  </sheetData>
  <mergeCells count="80">
    <mergeCell ref="G12:H12"/>
    <mergeCell ref="G13:H13"/>
    <mergeCell ref="J12:K12"/>
    <mergeCell ref="J13:K13"/>
    <mergeCell ref="A20:A22"/>
    <mergeCell ref="B20:B22"/>
    <mergeCell ref="C20:C22"/>
    <mergeCell ref="D20:F20"/>
    <mergeCell ref="D21:D22"/>
    <mergeCell ref="A49:F49"/>
    <mergeCell ref="J20:U20"/>
    <mergeCell ref="G21:G22"/>
    <mergeCell ref="J15:K15"/>
    <mergeCell ref="J21:J22"/>
    <mergeCell ref="G20:I20"/>
    <mergeCell ref="A5:U5"/>
    <mergeCell ref="A6:U6"/>
    <mergeCell ref="A7:U7"/>
    <mergeCell ref="A8:U8"/>
    <mergeCell ref="G11:H11"/>
    <mergeCell ref="A24:U24"/>
    <mergeCell ref="A43:F43"/>
    <mergeCell ref="A44:F44"/>
    <mergeCell ref="A45:F45"/>
    <mergeCell ref="G14:H14"/>
    <mergeCell ref="J10:U10"/>
    <mergeCell ref="G10:I10"/>
    <mergeCell ref="G15:H15"/>
    <mergeCell ref="J11:K11"/>
    <mergeCell ref="J14:K14"/>
    <mergeCell ref="A74:F74"/>
    <mergeCell ref="A46:F46"/>
    <mergeCell ref="A51:F51"/>
    <mergeCell ref="A52:F52"/>
    <mergeCell ref="A77:F77"/>
    <mergeCell ref="A75:F75"/>
    <mergeCell ref="A76:F76"/>
    <mergeCell ref="A50:F50"/>
    <mergeCell ref="A47:F47"/>
    <mergeCell ref="A48:F48"/>
    <mergeCell ref="A99:F99"/>
    <mergeCell ref="A78:F78"/>
    <mergeCell ref="A53:F53"/>
    <mergeCell ref="A79:F79"/>
    <mergeCell ref="A54:F54"/>
    <mergeCell ref="A55:F55"/>
    <mergeCell ref="A56:U56"/>
    <mergeCell ref="A71:F71"/>
    <mergeCell ref="A72:F72"/>
    <mergeCell ref="A73:F73"/>
    <mergeCell ref="A100:F100"/>
    <mergeCell ref="A80:F80"/>
    <mergeCell ref="A81:F81"/>
    <mergeCell ref="A82:F82"/>
    <mergeCell ref="A83:U83"/>
    <mergeCell ref="A94:F94"/>
    <mergeCell ref="A96:F96"/>
    <mergeCell ref="A95:F95"/>
    <mergeCell ref="A97:F97"/>
    <mergeCell ref="A98:F98"/>
    <mergeCell ref="A113:F113"/>
    <mergeCell ref="A102:F102"/>
    <mergeCell ref="A103:F103"/>
    <mergeCell ref="A104:F104"/>
    <mergeCell ref="A105:F105"/>
    <mergeCell ref="A106:F106"/>
    <mergeCell ref="A107:F107"/>
    <mergeCell ref="A108:F108"/>
    <mergeCell ref="A109:F109"/>
    <mergeCell ref="A111:F111"/>
    <mergeCell ref="A112:F112"/>
    <mergeCell ref="A101:F101"/>
    <mergeCell ref="A110:F110"/>
    <mergeCell ref="A120:F120"/>
    <mergeCell ref="A114:F114"/>
    <mergeCell ref="A115:F115"/>
    <mergeCell ref="A116:F116"/>
    <mergeCell ref="A117:F117"/>
    <mergeCell ref="A118:F118"/>
    <mergeCell ref="A119:F119"/>
  </mergeCells>
  <phoneticPr fontId="2" type="noConversion"/>
  <pageMargins left="0.39370078740157483" right="0.39370078740157483" top="0.70866141732283472" bottom="0.39370078740157483" header="0.23622047244094491" footer="0.23622047244094491"/>
  <pageSetup paperSize="9" scale="87" fitToHeight="30000" orientation="landscape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2:W79"/>
  <sheetViews>
    <sheetView showGridLines="0" topLeftCell="A7" workbookViewId="0">
      <selection activeCell="A5" sqref="A5:N5"/>
    </sheetView>
  </sheetViews>
  <sheetFormatPr defaultRowHeight="12.75"/>
  <cols>
    <col min="1" max="1" width="6" style="1" customWidth="1"/>
    <col min="2" max="2" width="16" style="1" customWidth="1"/>
    <col min="3" max="3" width="33.5703125" style="1" customWidth="1"/>
    <col min="4" max="6" width="11.5703125" style="1" customWidth="1"/>
    <col min="7" max="7" width="12.7109375" style="1" customWidth="1"/>
    <col min="8" max="10" width="11.5703125" style="1" customWidth="1"/>
    <col min="11" max="11" width="12.7109375" style="1" customWidth="1"/>
    <col min="12" max="12" width="12.7109375" style="1" hidden="1" customWidth="1"/>
    <col min="13" max="13" width="11.28515625" style="1" customWidth="1"/>
    <col min="14" max="14" width="15.28515625" style="1" customWidth="1"/>
    <col min="15" max="16" width="0" style="1" hidden="1" customWidth="1"/>
    <col min="17" max="16384" width="9.140625" style="1"/>
  </cols>
  <sheetData>
    <row r="2" spans="1:23" s="5" customFormat="1">
      <c r="A2" s="6" t="s">
        <v>292</v>
      </c>
      <c r="B2" s="4"/>
      <c r="C2" s="4"/>
      <c r="D2" s="4"/>
      <c r="L2" s="29"/>
    </row>
    <row r="3" spans="1:23" s="5" customFormat="1">
      <c r="A3" s="3"/>
      <c r="B3" s="4"/>
      <c r="C3" s="4"/>
      <c r="D3" s="4"/>
      <c r="L3" s="29"/>
    </row>
    <row r="4" spans="1:23" s="5" customFormat="1">
      <c r="A4" s="6" t="s">
        <v>37</v>
      </c>
      <c r="B4" s="4"/>
      <c r="C4" s="4"/>
      <c r="D4" s="4"/>
      <c r="L4" s="29"/>
    </row>
    <row r="5" spans="1:23" s="5" customFormat="1" ht="15">
      <c r="A5" s="122" t="s">
        <v>162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7"/>
      <c r="P5" s="7"/>
      <c r="Q5" s="7"/>
      <c r="R5" s="7"/>
      <c r="S5" s="7"/>
      <c r="T5" s="7"/>
      <c r="U5" s="7"/>
      <c r="V5" s="7"/>
      <c r="W5" s="7"/>
    </row>
    <row r="6" spans="1:23" s="5" customFormat="1" ht="12">
      <c r="A6" s="123" t="s">
        <v>31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8"/>
      <c r="P6" s="8"/>
      <c r="Q6" s="8"/>
      <c r="R6" s="8"/>
      <c r="S6" s="8"/>
      <c r="T6" s="8"/>
      <c r="U6" s="8"/>
      <c r="V6" s="8"/>
      <c r="W6" s="8"/>
    </row>
    <row r="7" spans="1:23" s="5" customFormat="1" ht="12">
      <c r="A7" s="123" t="s">
        <v>39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8"/>
      <c r="P7" s="8"/>
      <c r="Q7" s="8"/>
      <c r="R7" s="8"/>
      <c r="S7" s="8"/>
      <c r="T7" s="8"/>
      <c r="U7" s="8"/>
      <c r="V7" s="8"/>
      <c r="W7" s="8"/>
    </row>
    <row r="8" spans="1:23" s="5" customFormat="1" ht="12">
      <c r="A8" s="124" t="s">
        <v>291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6"/>
      <c r="P8" s="6"/>
      <c r="Q8" s="6"/>
      <c r="R8" s="6"/>
      <c r="S8" s="6"/>
      <c r="T8" s="6"/>
      <c r="U8" s="6"/>
      <c r="V8" s="6"/>
      <c r="W8" s="6"/>
    </row>
    <row r="9" spans="1:23" s="5" customFormat="1">
      <c r="L9" s="29"/>
    </row>
    <row r="10" spans="1:23" s="5" customFormat="1" ht="12.75" customHeight="1">
      <c r="G10" s="129" t="s">
        <v>17</v>
      </c>
      <c r="H10" s="130"/>
      <c r="I10" s="130"/>
      <c r="J10" s="129" t="s">
        <v>18</v>
      </c>
      <c r="K10" s="130"/>
      <c r="L10" s="130"/>
      <c r="M10" s="138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 s="5" customFormat="1">
      <c r="D11" s="3" t="s">
        <v>2</v>
      </c>
      <c r="G11" s="113">
        <f>114976/1000</f>
        <v>114.976</v>
      </c>
      <c r="H11" s="114"/>
      <c r="I11" s="31" t="s">
        <v>3</v>
      </c>
      <c r="J11" s="118">
        <f>800785/1000</f>
        <v>800.78499999999997</v>
      </c>
      <c r="K11" s="119"/>
      <c r="L11" s="32"/>
      <c r="M11" s="9" t="s">
        <v>3</v>
      </c>
      <c r="N11" s="33"/>
      <c r="O11" s="33"/>
      <c r="P11" s="33"/>
      <c r="Q11" s="33"/>
      <c r="R11" s="33"/>
      <c r="S11" s="33"/>
      <c r="T11" s="33"/>
      <c r="U11" s="33"/>
      <c r="V11" s="33"/>
      <c r="W11" s="34"/>
    </row>
    <row r="12" spans="1:23" s="5" customFormat="1">
      <c r="D12" s="11" t="s">
        <v>33</v>
      </c>
      <c r="F12" s="12"/>
      <c r="G12" s="113">
        <f>0/1000</f>
        <v>0</v>
      </c>
      <c r="H12" s="114"/>
      <c r="I12" s="9" t="s">
        <v>3</v>
      </c>
      <c r="J12" s="118">
        <f>0/1000</f>
        <v>0</v>
      </c>
      <c r="K12" s="119"/>
      <c r="L12" s="32"/>
      <c r="M12" s="9" t="s">
        <v>3</v>
      </c>
      <c r="N12" s="33"/>
      <c r="O12" s="33"/>
      <c r="P12" s="33"/>
      <c r="Q12" s="33"/>
      <c r="R12" s="33"/>
      <c r="S12" s="33"/>
      <c r="T12" s="33"/>
    </row>
    <row r="13" spans="1:23" s="5" customFormat="1">
      <c r="D13" s="11" t="s">
        <v>34</v>
      </c>
      <c r="F13" s="12"/>
      <c r="G13" s="113">
        <f>0/1000</f>
        <v>0</v>
      </c>
      <c r="H13" s="114"/>
      <c r="I13" s="9" t="s">
        <v>3</v>
      </c>
      <c r="J13" s="118">
        <f>0/1000</f>
        <v>0</v>
      </c>
      <c r="K13" s="119"/>
      <c r="L13" s="32"/>
      <c r="M13" s="9" t="s">
        <v>3</v>
      </c>
      <c r="N13" s="33"/>
      <c r="O13" s="33"/>
      <c r="P13" s="33"/>
      <c r="Q13" s="33"/>
      <c r="R13" s="33"/>
      <c r="S13" s="33"/>
      <c r="T13" s="33"/>
    </row>
    <row r="14" spans="1:23" s="5" customFormat="1">
      <c r="D14" s="3" t="s">
        <v>4</v>
      </c>
      <c r="G14" s="113">
        <f>(O14+O15)/1000</f>
        <v>0.86831000000000003</v>
      </c>
      <c r="H14" s="114"/>
      <c r="I14" s="31" t="s">
        <v>5</v>
      </c>
      <c r="J14" s="118">
        <f>(P14+P15)/1000</f>
        <v>0.86831000000000003</v>
      </c>
      <c r="K14" s="119"/>
      <c r="L14" s="13">
        <v>9083</v>
      </c>
      <c r="M14" s="9" t="s">
        <v>5</v>
      </c>
      <c r="N14" s="33"/>
      <c r="O14" s="13">
        <v>833.21</v>
      </c>
      <c r="P14" s="14">
        <v>833.21</v>
      </c>
      <c r="Q14" s="33"/>
      <c r="R14" s="33"/>
      <c r="S14" s="33"/>
      <c r="T14" s="33"/>
      <c r="U14" s="33"/>
      <c r="V14" s="33"/>
      <c r="W14" s="34"/>
    </row>
    <row r="15" spans="1:23" s="5" customFormat="1">
      <c r="D15" s="3" t="s">
        <v>6</v>
      </c>
      <c r="G15" s="113">
        <f>9564/1000</f>
        <v>9.5640000000000001</v>
      </c>
      <c r="H15" s="114"/>
      <c r="I15" s="31" t="s">
        <v>3</v>
      </c>
      <c r="J15" s="118">
        <f>128840/1000</f>
        <v>128.84</v>
      </c>
      <c r="K15" s="119"/>
      <c r="L15" s="14">
        <v>122373</v>
      </c>
      <c r="M15" s="9" t="s">
        <v>3</v>
      </c>
      <c r="N15" s="33"/>
      <c r="O15" s="13">
        <v>35.1</v>
      </c>
      <c r="P15" s="14">
        <v>35.1</v>
      </c>
      <c r="Q15" s="33"/>
      <c r="R15" s="33"/>
      <c r="S15" s="33"/>
      <c r="T15" s="33"/>
      <c r="U15" s="33"/>
      <c r="V15" s="33"/>
      <c r="W15" s="34"/>
    </row>
    <row r="16" spans="1:23" s="5" customFormat="1">
      <c r="F16" s="4"/>
      <c r="G16" s="15"/>
      <c r="H16" s="15"/>
      <c r="I16" s="16"/>
      <c r="J16" s="17"/>
      <c r="K16" s="35"/>
      <c r="L16" s="13">
        <v>481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6"/>
    </row>
    <row r="17" spans="1:23" s="5" customFormat="1">
      <c r="B17" s="4"/>
      <c r="C17" s="4"/>
      <c r="D17" s="4"/>
      <c r="F17" s="12"/>
      <c r="G17" s="18"/>
      <c r="H17" s="18"/>
      <c r="I17" s="19"/>
      <c r="J17" s="20"/>
      <c r="K17" s="20"/>
      <c r="L17" s="14">
        <v>6467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19"/>
    </row>
    <row r="18" spans="1:23" s="5" customFormat="1" ht="1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290</v>
      </c>
    </row>
    <row r="19" spans="1:23" s="5" customFormat="1" ht="13.5" thickBot="1">
      <c r="A19" s="21"/>
      <c r="L19" s="29"/>
    </row>
    <row r="20" spans="1:23" s="23" customFormat="1" ht="23.25" customHeight="1" thickBot="1">
      <c r="A20" s="127" t="s">
        <v>7</v>
      </c>
      <c r="B20" s="127" t="s">
        <v>0</v>
      </c>
      <c r="C20" s="127" t="s">
        <v>19</v>
      </c>
      <c r="D20" s="37" t="s">
        <v>20</v>
      </c>
      <c r="E20" s="127" t="s">
        <v>21</v>
      </c>
      <c r="F20" s="133" t="s">
        <v>22</v>
      </c>
      <c r="G20" s="134"/>
      <c r="H20" s="133" t="s">
        <v>23</v>
      </c>
      <c r="I20" s="137"/>
      <c r="J20" s="137"/>
      <c r="K20" s="134"/>
      <c r="L20" s="38"/>
      <c r="M20" s="127" t="s">
        <v>24</v>
      </c>
      <c r="N20" s="127" t="s">
        <v>25</v>
      </c>
    </row>
    <row r="21" spans="1:23" s="23" customFormat="1" ht="19.5" customHeight="1" thickBot="1">
      <c r="A21" s="128"/>
      <c r="B21" s="128"/>
      <c r="C21" s="128"/>
      <c r="D21" s="127" t="s">
        <v>30</v>
      </c>
      <c r="E21" s="128"/>
      <c r="F21" s="135"/>
      <c r="G21" s="136"/>
      <c r="H21" s="131" t="s">
        <v>26</v>
      </c>
      <c r="I21" s="132"/>
      <c r="J21" s="131" t="s">
        <v>27</v>
      </c>
      <c r="K21" s="132"/>
      <c r="L21" s="39"/>
      <c r="M21" s="128"/>
      <c r="N21" s="128"/>
    </row>
    <row r="22" spans="1:23" s="23" customFormat="1" ht="19.5" customHeight="1">
      <c r="A22" s="128"/>
      <c r="B22" s="128"/>
      <c r="C22" s="128"/>
      <c r="D22" s="128"/>
      <c r="E22" s="128"/>
      <c r="F22" s="82" t="s">
        <v>28</v>
      </c>
      <c r="G22" s="82" t="s">
        <v>29</v>
      </c>
      <c r="H22" s="82" t="s">
        <v>28</v>
      </c>
      <c r="I22" s="82" t="s">
        <v>29</v>
      </c>
      <c r="J22" s="82" t="s">
        <v>28</v>
      </c>
      <c r="K22" s="82" t="s">
        <v>29</v>
      </c>
      <c r="L22" s="39"/>
      <c r="M22" s="128"/>
      <c r="N22" s="128"/>
    </row>
    <row r="23" spans="1:23">
      <c r="A23" s="83">
        <v>1</v>
      </c>
      <c r="B23" s="83">
        <v>2</v>
      </c>
      <c r="C23" s="83">
        <v>3</v>
      </c>
      <c r="D23" s="83">
        <v>4</v>
      </c>
      <c r="E23" s="83">
        <v>5</v>
      </c>
      <c r="F23" s="83">
        <v>6</v>
      </c>
      <c r="G23" s="83">
        <v>7</v>
      </c>
      <c r="H23" s="83">
        <v>8</v>
      </c>
      <c r="I23" s="83">
        <v>9</v>
      </c>
      <c r="J23" s="83">
        <v>10</v>
      </c>
      <c r="K23" s="83">
        <v>11</v>
      </c>
      <c r="L23" s="84"/>
      <c r="M23" s="83">
        <v>12</v>
      </c>
      <c r="N23" s="83">
        <v>13</v>
      </c>
    </row>
    <row r="24" spans="1:23" s="4" customFormat="1" ht="17.850000000000001" customHeight="1">
      <c r="A24" s="126" t="s">
        <v>163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</row>
    <row r="25" spans="1:23" s="4" customFormat="1" ht="17.850000000000001" customHeight="1">
      <c r="A25" s="126" t="s">
        <v>164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</row>
    <row r="26" spans="1:23" ht="24">
      <c r="A26" s="85">
        <v>1</v>
      </c>
      <c r="B26" s="86" t="s">
        <v>165</v>
      </c>
      <c r="C26" s="59" t="s">
        <v>166</v>
      </c>
      <c r="D26" s="87" t="s">
        <v>167</v>
      </c>
      <c r="E26" s="88">
        <v>2.81</v>
      </c>
      <c r="F26" s="61" t="s">
        <v>168</v>
      </c>
      <c r="G26" s="61">
        <v>27.71</v>
      </c>
      <c r="H26" s="89"/>
      <c r="I26" s="89"/>
      <c r="J26" s="61" t="s">
        <v>169</v>
      </c>
      <c r="K26" s="61">
        <v>373.48</v>
      </c>
      <c r="L26" s="90"/>
      <c r="M26" s="89">
        <f t="shared" ref="M26:M32" si="0">IF(ISNUMBER(K26/G26),IF(NOT(K26/G26=0),K26/G26, " "), " ")</f>
        <v>13.478166726813425</v>
      </c>
      <c r="N26" s="87"/>
    </row>
    <row r="27" spans="1:23" s="4" customFormat="1" ht="24">
      <c r="A27" s="85">
        <v>2</v>
      </c>
      <c r="B27" s="86" t="s">
        <v>170</v>
      </c>
      <c r="C27" s="59" t="s">
        <v>171</v>
      </c>
      <c r="D27" s="87" t="s">
        <v>167</v>
      </c>
      <c r="E27" s="88">
        <v>11.76</v>
      </c>
      <c r="F27" s="61" t="s">
        <v>172</v>
      </c>
      <c r="G27" s="61">
        <v>123.6</v>
      </c>
      <c r="H27" s="89"/>
      <c r="I27" s="89"/>
      <c r="J27" s="61" t="s">
        <v>173</v>
      </c>
      <c r="K27" s="61">
        <v>1665.22</v>
      </c>
      <c r="L27" s="90"/>
      <c r="M27" s="89">
        <f t="shared" si="0"/>
        <v>13.472653721682848</v>
      </c>
      <c r="N27" s="87"/>
    </row>
    <row r="28" spans="1:23" s="4" customFormat="1" ht="24">
      <c r="A28" s="85">
        <v>3</v>
      </c>
      <c r="B28" s="86" t="s">
        <v>174</v>
      </c>
      <c r="C28" s="59" t="s">
        <v>175</v>
      </c>
      <c r="D28" s="87" t="s">
        <v>167</v>
      </c>
      <c r="E28" s="88">
        <v>641.1</v>
      </c>
      <c r="F28" s="61" t="s">
        <v>176</v>
      </c>
      <c r="G28" s="61">
        <v>6853.37</v>
      </c>
      <c r="H28" s="89"/>
      <c r="I28" s="89"/>
      <c r="J28" s="61" t="s">
        <v>177</v>
      </c>
      <c r="K28" s="61">
        <v>92350.46</v>
      </c>
      <c r="L28" s="90"/>
      <c r="M28" s="89">
        <f t="shared" si="0"/>
        <v>13.475189578265876</v>
      </c>
      <c r="N28" s="87"/>
    </row>
    <row r="29" spans="1:23" s="4" customFormat="1" ht="24">
      <c r="A29" s="85">
        <v>4</v>
      </c>
      <c r="B29" s="86" t="s">
        <v>178</v>
      </c>
      <c r="C29" s="59" t="s">
        <v>179</v>
      </c>
      <c r="D29" s="87" t="s">
        <v>167</v>
      </c>
      <c r="E29" s="88">
        <v>10.09</v>
      </c>
      <c r="F29" s="61" t="s">
        <v>180</v>
      </c>
      <c r="G29" s="61">
        <v>111.49</v>
      </c>
      <c r="H29" s="89"/>
      <c r="I29" s="89"/>
      <c r="J29" s="61" t="s">
        <v>181</v>
      </c>
      <c r="K29" s="61">
        <v>1503.11</v>
      </c>
      <c r="L29" s="90"/>
      <c r="M29" s="89">
        <f t="shared" si="0"/>
        <v>13.482016324334021</v>
      </c>
      <c r="N29" s="87"/>
    </row>
    <row r="30" spans="1:23" s="4" customFormat="1" ht="24">
      <c r="A30" s="85">
        <v>5</v>
      </c>
      <c r="B30" s="86" t="s">
        <v>182</v>
      </c>
      <c r="C30" s="59" t="s">
        <v>183</v>
      </c>
      <c r="D30" s="87" t="s">
        <v>167</v>
      </c>
      <c r="E30" s="88">
        <v>167.45</v>
      </c>
      <c r="F30" s="61" t="s">
        <v>184</v>
      </c>
      <c r="G30" s="61">
        <v>1965.87</v>
      </c>
      <c r="H30" s="89"/>
      <c r="I30" s="89"/>
      <c r="J30" s="61" t="s">
        <v>185</v>
      </c>
      <c r="K30" s="61">
        <v>26482.22</v>
      </c>
      <c r="L30" s="90"/>
      <c r="M30" s="89">
        <f t="shared" si="0"/>
        <v>13.470992486787022</v>
      </c>
      <c r="N30" s="87"/>
    </row>
    <row r="31" spans="1:23" ht="24">
      <c r="A31" s="85">
        <v>6</v>
      </c>
      <c r="B31" s="86">
        <v>2</v>
      </c>
      <c r="C31" s="59" t="s">
        <v>186</v>
      </c>
      <c r="D31" s="87" t="s">
        <v>167</v>
      </c>
      <c r="E31" s="88">
        <v>35.1</v>
      </c>
      <c r="F31" s="61" t="s">
        <v>187</v>
      </c>
      <c r="G31" s="61"/>
      <c r="H31" s="89"/>
      <c r="I31" s="89"/>
      <c r="J31" s="61" t="s">
        <v>187</v>
      </c>
      <c r="K31" s="61"/>
      <c r="L31" s="90"/>
      <c r="M31" s="89" t="str">
        <f t="shared" si="0"/>
        <v xml:space="preserve"> </v>
      </c>
      <c r="N31" s="87"/>
    </row>
    <row r="32" spans="1:23" ht="24">
      <c r="A32" s="91"/>
      <c r="B32" s="92" t="s">
        <v>52</v>
      </c>
      <c r="C32" s="93" t="s">
        <v>188</v>
      </c>
      <c r="D32" s="94" t="s">
        <v>189</v>
      </c>
      <c r="E32" s="95"/>
      <c r="F32" s="73" t="s">
        <v>187</v>
      </c>
      <c r="G32" s="73">
        <v>9083</v>
      </c>
      <c r="H32" s="96"/>
      <c r="I32" s="96"/>
      <c r="J32" s="73" t="s">
        <v>187</v>
      </c>
      <c r="K32" s="73">
        <v>122373</v>
      </c>
      <c r="L32" s="97"/>
      <c r="M32" s="96">
        <f t="shared" si="0"/>
        <v>13.472751293625453</v>
      </c>
      <c r="N32" s="94"/>
    </row>
    <row r="33" spans="1:14" ht="17.850000000000001" customHeight="1">
      <c r="A33" s="126" t="s">
        <v>190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</row>
    <row r="34" spans="1:14" ht="36">
      <c r="A34" s="85">
        <v>8</v>
      </c>
      <c r="B34" s="86">
        <v>10311</v>
      </c>
      <c r="C34" s="59" t="s">
        <v>191</v>
      </c>
      <c r="D34" s="87" t="s">
        <v>192</v>
      </c>
      <c r="E34" s="88">
        <v>0.3</v>
      </c>
      <c r="F34" s="61" t="s">
        <v>193</v>
      </c>
      <c r="G34" s="61">
        <v>22.53</v>
      </c>
      <c r="H34" s="89"/>
      <c r="I34" s="89"/>
      <c r="J34" s="61" t="s">
        <v>194</v>
      </c>
      <c r="K34" s="61">
        <v>171.6</v>
      </c>
      <c r="L34" s="90"/>
      <c r="M34" s="89">
        <f t="shared" ref="M34:M45" si="1">IF(ISNUMBER(K34/G34),IF(NOT(K34/G34=0),K34/G34, " "), " ")</f>
        <v>7.6165113182423427</v>
      </c>
      <c r="N34" s="87" t="s">
        <v>195</v>
      </c>
    </row>
    <row r="35" spans="1:14" ht="36">
      <c r="A35" s="85">
        <v>9</v>
      </c>
      <c r="B35" s="86">
        <v>21141</v>
      </c>
      <c r="C35" s="59" t="s">
        <v>196</v>
      </c>
      <c r="D35" s="87" t="s">
        <v>192</v>
      </c>
      <c r="E35" s="88">
        <v>4.2</v>
      </c>
      <c r="F35" s="61" t="s">
        <v>197</v>
      </c>
      <c r="G35" s="61">
        <v>563.09</v>
      </c>
      <c r="H35" s="89"/>
      <c r="I35" s="89"/>
      <c r="J35" s="61" t="s">
        <v>198</v>
      </c>
      <c r="K35" s="61">
        <v>3364.2</v>
      </c>
      <c r="L35" s="90"/>
      <c r="M35" s="89">
        <f t="shared" si="1"/>
        <v>5.97453337832318</v>
      </c>
      <c r="N35" s="87" t="s">
        <v>195</v>
      </c>
    </row>
    <row r="36" spans="1:14" ht="36">
      <c r="A36" s="85">
        <v>10</v>
      </c>
      <c r="B36" s="86">
        <v>30101</v>
      </c>
      <c r="C36" s="59" t="s">
        <v>199</v>
      </c>
      <c r="D36" s="87" t="s">
        <v>192</v>
      </c>
      <c r="E36" s="88">
        <v>10</v>
      </c>
      <c r="F36" s="61" t="s">
        <v>200</v>
      </c>
      <c r="G36" s="61">
        <v>1115.5</v>
      </c>
      <c r="H36" s="89"/>
      <c r="I36" s="89"/>
      <c r="J36" s="61" t="s">
        <v>201</v>
      </c>
      <c r="K36" s="61">
        <v>5290</v>
      </c>
      <c r="L36" s="90"/>
      <c r="M36" s="89">
        <f t="shared" si="1"/>
        <v>4.7422680412371134</v>
      </c>
      <c r="N36" s="87" t="s">
        <v>195</v>
      </c>
    </row>
    <row r="37" spans="1:14" ht="48">
      <c r="A37" s="85">
        <v>11</v>
      </c>
      <c r="B37" s="86">
        <v>50101</v>
      </c>
      <c r="C37" s="59" t="s">
        <v>202</v>
      </c>
      <c r="D37" s="87" t="s">
        <v>192</v>
      </c>
      <c r="E37" s="88">
        <v>2.88</v>
      </c>
      <c r="F37" s="61" t="s">
        <v>203</v>
      </c>
      <c r="G37" s="61">
        <v>180.72</v>
      </c>
      <c r="H37" s="89"/>
      <c r="I37" s="89"/>
      <c r="J37" s="61" t="s">
        <v>204</v>
      </c>
      <c r="K37" s="61">
        <v>1212.48</v>
      </c>
      <c r="L37" s="90"/>
      <c r="M37" s="89">
        <f t="shared" si="1"/>
        <v>6.7091633466135461</v>
      </c>
      <c r="N37" s="87" t="s">
        <v>195</v>
      </c>
    </row>
    <row r="38" spans="1:14" ht="24">
      <c r="A38" s="85">
        <v>12</v>
      </c>
      <c r="B38" s="86">
        <v>91400</v>
      </c>
      <c r="C38" s="59" t="s">
        <v>205</v>
      </c>
      <c r="D38" s="87" t="s">
        <v>192</v>
      </c>
      <c r="E38" s="88">
        <v>0.3</v>
      </c>
      <c r="F38" s="61" t="s">
        <v>206</v>
      </c>
      <c r="G38" s="61">
        <v>2.29</v>
      </c>
      <c r="H38" s="89"/>
      <c r="I38" s="89"/>
      <c r="J38" s="61" t="s">
        <v>207</v>
      </c>
      <c r="K38" s="61">
        <v>8.7799999999999994</v>
      </c>
      <c r="L38" s="90"/>
      <c r="M38" s="89">
        <f t="shared" si="1"/>
        <v>3.8340611353711789</v>
      </c>
      <c r="N38" s="87" t="s">
        <v>208</v>
      </c>
    </row>
    <row r="39" spans="1:14" ht="36">
      <c r="A39" s="85">
        <v>13</v>
      </c>
      <c r="B39" s="86">
        <v>120202</v>
      </c>
      <c r="C39" s="59" t="s">
        <v>209</v>
      </c>
      <c r="D39" s="87" t="s">
        <v>192</v>
      </c>
      <c r="E39" s="88">
        <v>0.51</v>
      </c>
      <c r="F39" s="61" t="s">
        <v>210</v>
      </c>
      <c r="G39" s="61">
        <v>78.95</v>
      </c>
      <c r="H39" s="89"/>
      <c r="I39" s="89"/>
      <c r="J39" s="61" t="s">
        <v>211</v>
      </c>
      <c r="K39" s="61">
        <v>522.24</v>
      </c>
      <c r="L39" s="90"/>
      <c r="M39" s="89">
        <f t="shared" si="1"/>
        <v>6.6148195060164658</v>
      </c>
      <c r="N39" s="87" t="s">
        <v>195</v>
      </c>
    </row>
    <row r="40" spans="1:14" ht="36">
      <c r="A40" s="85">
        <v>14</v>
      </c>
      <c r="B40" s="86">
        <v>120906</v>
      </c>
      <c r="C40" s="59" t="s">
        <v>212</v>
      </c>
      <c r="D40" s="87" t="s">
        <v>192</v>
      </c>
      <c r="E40" s="88">
        <v>12.54</v>
      </c>
      <c r="F40" s="61" t="s">
        <v>213</v>
      </c>
      <c r="G40" s="61">
        <v>1048.0899999999999</v>
      </c>
      <c r="H40" s="89"/>
      <c r="I40" s="89"/>
      <c r="J40" s="61" t="s">
        <v>214</v>
      </c>
      <c r="K40" s="61">
        <v>7223.04</v>
      </c>
      <c r="L40" s="90"/>
      <c r="M40" s="89">
        <f t="shared" si="1"/>
        <v>6.8916219026991961</v>
      </c>
      <c r="N40" s="87" t="s">
        <v>195</v>
      </c>
    </row>
    <row r="41" spans="1:14" ht="36">
      <c r="A41" s="85">
        <v>15</v>
      </c>
      <c r="B41" s="86">
        <v>121601</v>
      </c>
      <c r="C41" s="59" t="s">
        <v>215</v>
      </c>
      <c r="D41" s="87" t="s">
        <v>192</v>
      </c>
      <c r="E41" s="88">
        <v>4.68</v>
      </c>
      <c r="F41" s="61" t="s">
        <v>216</v>
      </c>
      <c r="G41" s="61">
        <v>566.61</v>
      </c>
      <c r="H41" s="89"/>
      <c r="I41" s="89"/>
      <c r="J41" s="61" t="s">
        <v>217</v>
      </c>
      <c r="K41" s="61">
        <v>3182.4</v>
      </c>
      <c r="L41" s="90"/>
      <c r="M41" s="89">
        <f t="shared" si="1"/>
        <v>5.6165616561656169</v>
      </c>
      <c r="N41" s="87" t="s">
        <v>195</v>
      </c>
    </row>
    <row r="42" spans="1:14" ht="36">
      <c r="A42" s="85">
        <v>16</v>
      </c>
      <c r="B42" s="86">
        <v>122801</v>
      </c>
      <c r="C42" s="59" t="s">
        <v>218</v>
      </c>
      <c r="D42" s="87" t="s">
        <v>192</v>
      </c>
      <c r="E42" s="88">
        <v>9.57</v>
      </c>
      <c r="F42" s="61" t="s">
        <v>219</v>
      </c>
      <c r="G42" s="61">
        <v>217.15</v>
      </c>
      <c r="H42" s="89"/>
      <c r="I42" s="89"/>
      <c r="J42" s="61" t="s">
        <v>220</v>
      </c>
      <c r="K42" s="61">
        <v>1129.26</v>
      </c>
      <c r="L42" s="90"/>
      <c r="M42" s="89">
        <f t="shared" si="1"/>
        <v>5.2003684089339162</v>
      </c>
      <c r="N42" s="87" t="s">
        <v>195</v>
      </c>
    </row>
    <row r="43" spans="1:14" ht="48">
      <c r="A43" s="85">
        <v>17</v>
      </c>
      <c r="B43" s="86">
        <v>330804</v>
      </c>
      <c r="C43" s="59" t="s">
        <v>221</v>
      </c>
      <c r="D43" s="87" t="s">
        <v>192</v>
      </c>
      <c r="E43" s="88">
        <v>5.77</v>
      </c>
      <c r="F43" s="61" t="s">
        <v>222</v>
      </c>
      <c r="G43" s="61">
        <v>8.31</v>
      </c>
      <c r="H43" s="89"/>
      <c r="I43" s="89"/>
      <c r="J43" s="61" t="s">
        <v>223</v>
      </c>
      <c r="K43" s="61">
        <v>28.85</v>
      </c>
      <c r="L43" s="90"/>
      <c r="M43" s="89">
        <f t="shared" si="1"/>
        <v>3.4717208182912151</v>
      </c>
      <c r="N43" s="87" t="s">
        <v>224</v>
      </c>
    </row>
    <row r="44" spans="1:14" ht="36">
      <c r="A44" s="85">
        <v>18</v>
      </c>
      <c r="B44" s="86">
        <v>400001</v>
      </c>
      <c r="C44" s="59" t="s">
        <v>225</v>
      </c>
      <c r="D44" s="87" t="s">
        <v>192</v>
      </c>
      <c r="E44" s="88">
        <v>0.59</v>
      </c>
      <c r="F44" s="61" t="s">
        <v>226</v>
      </c>
      <c r="G44" s="61">
        <v>60.88</v>
      </c>
      <c r="H44" s="89"/>
      <c r="I44" s="89"/>
      <c r="J44" s="61" t="s">
        <v>227</v>
      </c>
      <c r="K44" s="61">
        <v>366.98</v>
      </c>
      <c r="L44" s="90"/>
      <c r="M44" s="89">
        <f t="shared" si="1"/>
        <v>6.0279237844940869</v>
      </c>
      <c r="N44" s="87" t="s">
        <v>195</v>
      </c>
    </row>
    <row r="45" spans="1:14" ht="24">
      <c r="A45" s="91"/>
      <c r="B45" s="92" t="s">
        <v>52</v>
      </c>
      <c r="C45" s="93" t="s">
        <v>228</v>
      </c>
      <c r="D45" s="94" t="s">
        <v>189</v>
      </c>
      <c r="E45" s="95"/>
      <c r="F45" s="73" t="s">
        <v>187</v>
      </c>
      <c r="G45" s="73">
        <v>7225</v>
      </c>
      <c r="H45" s="96"/>
      <c r="I45" s="96"/>
      <c r="J45" s="73" t="s">
        <v>187</v>
      </c>
      <c r="K45" s="73">
        <v>39819</v>
      </c>
      <c r="L45" s="97"/>
      <c r="M45" s="96">
        <f t="shared" si="1"/>
        <v>5.5112802768166089</v>
      </c>
      <c r="N45" s="94"/>
    </row>
    <row r="46" spans="1:14" ht="17.850000000000001" customHeight="1">
      <c r="A46" s="126" t="s">
        <v>229</v>
      </c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</row>
    <row r="47" spans="1:14" ht="60">
      <c r="A47" s="85">
        <v>20</v>
      </c>
      <c r="B47" s="86" t="s">
        <v>230</v>
      </c>
      <c r="C47" s="59" t="s">
        <v>231</v>
      </c>
      <c r="D47" s="87" t="s">
        <v>232</v>
      </c>
      <c r="E47" s="88">
        <v>0.50839999999999996</v>
      </c>
      <c r="F47" s="61" t="s">
        <v>233</v>
      </c>
      <c r="G47" s="61">
        <v>1509.95</v>
      </c>
      <c r="H47" s="89">
        <v>12210.02</v>
      </c>
      <c r="I47" s="89">
        <v>6207.57</v>
      </c>
      <c r="J47" s="61" t="s">
        <v>234</v>
      </c>
      <c r="K47" s="61">
        <v>6478.55</v>
      </c>
      <c r="L47" s="90"/>
      <c r="M47" s="89">
        <f t="shared" ref="M47:M58" si="2">IF(ISNUMBER(K47/G47),IF(NOT(K47/G47=0),K47/G47, " "), " ")</f>
        <v>4.2905725355144213</v>
      </c>
      <c r="N47" s="87" t="s">
        <v>235</v>
      </c>
    </row>
    <row r="48" spans="1:14" ht="48">
      <c r="A48" s="85">
        <v>21</v>
      </c>
      <c r="B48" s="86" t="s">
        <v>236</v>
      </c>
      <c r="C48" s="59" t="s">
        <v>237</v>
      </c>
      <c r="D48" s="87" t="s">
        <v>232</v>
      </c>
      <c r="E48" s="88">
        <v>1.9E-3</v>
      </c>
      <c r="F48" s="61" t="s">
        <v>238</v>
      </c>
      <c r="G48" s="61">
        <v>17.46</v>
      </c>
      <c r="H48" s="89">
        <v>52487</v>
      </c>
      <c r="I48" s="89">
        <v>99.73</v>
      </c>
      <c r="J48" s="61" t="s">
        <v>239</v>
      </c>
      <c r="K48" s="61">
        <v>102.32</v>
      </c>
      <c r="L48" s="90"/>
      <c r="M48" s="89">
        <f t="shared" si="2"/>
        <v>5.8602520045819011</v>
      </c>
      <c r="N48" s="87" t="s">
        <v>240</v>
      </c>
    </row>
    <row r="49" spans="1:14" ht="36">
      <c r="A49" s="85">
        <v>22</v>
      </c>
      <c r="B49" s="86" t="s">
        <v>241</v>
      </c>
      <c r="C49" s="59" t="s">
        <v>242</v>
      </c>
      <c r="D49" s="87" t="s">
        <v>243</v>
      </c>
      <c r="E49" s="88">
        <v>0.31590000000000001</v>
      </c>
      <c r="F49" s="61" t="s">
        <v>244</v>
      </c>
      <c r="G49" s="61">
        <v>216.08</v>
      </c>
      <c r="H49" s="89">
        <v>3422.37</v>
      </c>
      <c r="I49" s="89">
        <v>1081.1300000000001</v>
      </c>
      <c r="J49" s="61" t="s">
        <v>245</v>
      </c>
      <c r="K49" s="61">
        <v>1138.3599999999999</v>
      </c>
      <c r="L49" s="90"/>
      <c r="M49" s="89">
        <f t="shared" si="2"/>
        <v>5.2682339874120689</v>
      </c>
      <c r="N49" s="87" t="s">
        <v>246</v>
      </c>
    </row>
    <row r="50" spans="1:14" ht="48">
      <c r="A50" s="85">
        <v>23</v>
      </c>
      <c r="B50" s="86" t="s">
        <v>247</v>
      </c>
      <c r="C50" s="59" t="s">
        <v>248</v>
      </c>
      <c r="D50" s="87" t="s">
        <v>243</v>
      </c>
      <c r="E50" s="88">
        <v>10.9617</v>
      </c>
      <c r="F50" s="61" t="s">
        <v>249</v>
      </c>
      <c r="G50" s="61">
        <v>6708.56</v>
      </c>
      <c r="H50" s="89">
        <v>2565</v>
      </c>
      <c r="I50" s="89">
        <v>28116.76</v>
      </c>
      <c r="J50" s="61" t="s">
        <v>250</v>
      </c>
      <c r="K50" s="61">
        <v>32617.31</v>
      </c>
      <c r="L50" s="90"/>
      <c r="M50" s="89">
        <f t="shared" si="2"/>
        <v>4.8620434191540358</v>
      </c>
      <c r="N50" s="87" t="s">
        <v>251</v>
      </c>
    </row>
    <row r="51" spans="1:14" ht="48">
      <c r="A51" s="85">
        <v>24</v>
      </c>
      <c r="B51" s="86" t="s">
        <v>252</v>
      </c>
      <c r="C51" s="59" t="s">
        <v>253</v>
      </c>
      <c r="D51" s="87" t="s">
        <v>243</v>
      </c>
      <c r="E51" s="88">
        <v>0.1115</v>
      </c>
      <c r="F51" s="61" t="s">
        <v>254</v>
      </c>
      <c r="G51" s="61">
        <v>77.94</v>
      </c>
      <c r="H51" s="89">
        <v>2669</v>
      </c>
      <c r="I51" s="89">
        <v>297.58999999999997</v>
      </c>
      <c r="J51" s="61" t="s">
        <v>255</v>
      </c>
      <c r="K51" s="61">
        <v>338.55</v>
      </c>
      <c r="L51" s="90"/>
      <c r="M51" s="89">
        <f t="shared" si="2"/>
        <v>4.3437259430331023</v>
      </c>
      <c r="N51" s="87" t="s">
        <v>256</v>
      </c>
    </row>
    <row r="52" spans="1:14" ht="48">
      <c r="A52" s="85">
        <v>25</v>
      </c>
      <c r="B52" s="86" t="s">
        <v>257</v>
      </c>
      <c r="C52" s="59" t="s">
        <v>258</v>
      </c>
      <c r="D52" s="87" t="s">
        <v>243</v>
      </c>
      <c r="E52" s="88">
        <v>4.2370000000000001</v>
      </c>
      <c r="F52" s="61" t="s">
        <v>259</v>
      </c>
      <c r="G52" s="61">
        <v>495.73</v>
      </c>
      <c r="H52" s="89">
        <v>175</v>
      </c>
      <c r="I52" s="89">
        <v>741.48</v>
      </c>
      <c r="J52" s="61" t="s">
        <v>260</v>
      </c>
      <c r="K52" s="61">
        <v>1473.2</v>
      </c>
      <c r="L52" s="90"/>
      <c r="M52" s="89">
        <f t="shared" si="2"/>
        <v>2.9717789925967764</v>
      </c>
      <c r="N52" s="87" t="s">
        <v>261</v>
      </c>
    </row>
    <row r="53" spans="1:14" ht="36">
      <c r="A53" s="85">
        <v>26</v>
      </c>
      <c r="B53" s="86" t="s">
        <v>262</v>
      </c>
      <c r="C53" s="59" t="s">
        <v>263</v>
      </c>
      <c r="D53" s="87" t="s">
        <v>243</v>
      </c>
      <c r="E53" s="88">
        <v>16.95</v>
      </c>
      <c r="F53" s="61" t="s">
        <v>264</v>
      </c>
      <c r="G53" s="61">
        <v>52.71</v>
      </c>
      <c r="H53" s="89">
        <v>22.6</v>
      </c>
      <c r="I53" s="89">
        <v>383.07</v>
      </c>
      <c r="J53" s="61" t="s">
        <v>265</v>
      </c>
      <c r="K53" s="61">
        <v>383.07</v>
      </c>
      <c r="L53" s="90"/>
      <c r="M53" s="89">
        <f t="shared" si="2"/>
        <v>7.2675014228799091</v>
      </c>
      <c r="N53" s="87" t="s">
        <v>266</v>
      </c>
    </row>
    <row r="54" spans="1:14" ht="60">
      <c r="A54" s="85">
        <v>27</v>
      </c>
      <c r="B54" s="86" t="s">
        <v>267</v>
      </c>
      <c r="C54" s="59" t="s">
        <v>268</v>
      </c>
      <c r="D54" s="87" t="s">
        <v>269</v>
      </c>
      <c r="E54" s="88">
        <v>6.3</v>
      </c>
      <c r="F54" s="61" t="s">
        <v>270</v>
      </c>
      <c r="G54" s="61">
        <v>382.22</v>
      </c>
      <c r="H54" s="89">
        <v>316.48</v>
      </c>
      <c r="I54" s="89">
        <v>1993.82</v>
      </c>
      <c r="J54" s="61" t="s">
        <v>271</v>
      </c>
      <c r="K54" s="61">
        <v>2142.5</v>
      </c>
      <c r="L54" s="90"/>
      <c r="M54" s="89">
        <f t="shared" si="2"/>
        <v>5.6054104965726541</v>
      </c>
      <c r="N54" s="87" t="s">
        <v>272</v>
      </c>
    </row>
    <row r="55" spans="1:14" ht="60">
      <c r="A55" s="85">
        <v>28</v>
      </c>
      <c r="B55" s="86" t="s">
        <v>273</v>
      </c>
      <c r="C55" s="59" t="s">
        <v>274</v>
      </c>
      <c r="D55" s="87" t="s">
        <v>269</v>
      </c>
      <c r="E55" s="88">
        <v>544.1</v>
      </c>
      <c r="F55" s="61" t="s">
        <v>275</v>
      </c>
      <c r="G55" s="61">
        <v>13520.89</v>
      </c>
      <c r="H55" s="89">
        <v>139.01</v>
      </c>
      <c r="I55" s="89">
        <v>75635.34</v>
      </c>
      <c r="J55" s="61" t="s">
        <v>276</v>
      </c>
      <c r="K55" s="61">
        <v>80564.89</v>
      </c>
      <c r="L55" s="90"/>
      <c r="M55" s="89">
        <f t="shared" si="2"/>
        <v>5.9585493262647651</v>
      </c>
      <c r="N55" s="87" t="s">
        <v>277</v>
      </c>
    </row>
    <row r="56" spans="1:14" ht="48">
      <c r="A56" s="85">
        <v>29</v>
      </c>
      <c r="B56" s="86" t="s">
        <v>278</v>
      </c>
      <c r="C56" s="59" t="s">
        <v>279</v>
      </c>
      <c r="D56" s="87" t="s">
        <v>243</v>
      </c>
      <c r="E56" s="88">
        <v>147.4</v>
      </c>
      <c r="F56" s="61" t="s">
        <v>280</v>
      </c>
      <c r="G56" s="61">
        <v>18572.400000000001</v>
      </c>
      <c r="H56" s="89">
        <v>402</v>
      </c>
      <c r="I56" s="89">
        <v>59254.8</v>
      </c>
      <c r="J56" s="61" t="s">
        <v>281</v>
      </c>
      <c r="K56" s="61">
        <v>83717.3</v>
      </c>
      <c r="L56" s="90"/>
      <c r="M56" s="89">
        <f t="shared" si="2"/>
        <v>4.507618832245698</v>
      </c>
      <c r="N56" s="87" t="s">
        <v>282</v>
      </c>
    </row>
    <row r="57" spans="1:14" ht="72">
      <c r="A57" s="85">
        <v>30</v>
      </c>
      <c r="B57" s="86" t="s">
        <v>283</v>
      </c>
      <c r="C57" s="59" t="s">
        <v>284</v>
      </c>
      <c r="D57" s="87" t="s">
        <v>232</v>
      </c>
      <c r="E57" s="88">
        <v>81.010000000000005</v>
      </c>
      <c r="F57" s="61" t="s">
        <v>285</v>
      </c>
      <c r="G57" s="61">
        <v>34510.26</v>
      </c>
      <c r="H57" s="89">
        <v>2026.05</v>
      </c>
      <c r="I57" s="89">
        <v>164130.31</v>
      </c>
      <c r="J57" s="61" t="s">
        <v>286</v>
      </c>
      <c r="K57" s="61">
        <v>176550.76</v>
      </c>
      <c r="L57" s="90"/>
      <c r="M57" s="89">
        <f t="shared" si="2"/>
        <v>5.1158919115648507</v>
      </c>
      <c r="N57" s="87" t="s">
        <v>287</v>
      </c>
    </row>
    <row r="58" spans="1:14" ht="24">
      <c r="A58" s="98"/>
      <c r="B58" s="99" t="s">
        <v>52</v>
      </c>
      <c r="C58" s="100" t="s">
        <v>288</v>
      </c>
      <c r="D58" s="101" t="s">
        <v>189</v>
      </c>
      <c r="E58" s="102"/>
      <c r="F58" s="75" t="s">
        <v>187</v>
      </c>
      <c r="G58" s="75">
        <v>76066</v>
      </c>
      <c r="H58" s="103"/>
      <c r="I58" s="103"/>
      <c r="J58" s="75" t="s">
        <v>187</v>
      </c>
      <c r="K58" s="75">
        <v>385515</v>
      </c>
      <c r="L58" s="104"/>
      <c r="M58" s="103">
        <f t="shared" si="2"/>
        <v>5.0681644887334683</v>
      </c>
      <c r="N58" s="101"/>
    </row>
    <row r="59" spans="1:14">
      <c r="A59" s="107" t="s">
        <v>155</v>
      </c>
      <c r="B59" s="108"/>
      <c r="C59" s="108"/>
      <c r="D59" s="108"/>
      <c r="E59" s="108"/>
      <c r="F59" s="108"/>
      <c r="G59" s="61">
        <v>92374</v>
      </c>
      <c r="H59" s="89"/>
      <c r="I59" s="89"/>
      <c r="J59" s="89"/>
      <c r="K59" s="61">
        <v>547707</v>
      </c>
      <c r="L59" s="90"/>
      <c r="M59" s="89">
        <f t="shared" ref="M59:M73" ca="1" si="3">IF(ISNUMBER(INDIRECT("K" &amp; ROW())/INDIRECT("G" &amp; ROW())),INDIRECT("K" &amp; ROW())/INDIRECT("G" &amp; ROW()), " ")</f>
        <v>5.9292333340550369</v>
      </c>
      <c r="N59" s="87" t="s">
        <v>289</v>
      </c>
    </row>
    <row r="60" spans="1:14">
      <c r="A60" s="107" t="s">
        <v>73</v>
      </c>
      <c r="B60" s="108"/>
      <c r="C60" s="108"/>
      <c r="D60" s="108"/>
      <c r="E60" s="108"/>
      <c r="F60" s="108"/>
      <c r="G60" s="61"/>
      <c r="H60" s="89"/>
      <c r="I60" s="89"/>
      <c r="J60" s="89"/>
      <c r="K60" s="61"/>
      <c r="L60" s="90"/>
      <c r="M60" s="89" t="str">
        <f t="shared" ca="1" si="3"/>
        <v xml:space="preserve"> </v>
      </c>
      <c r="N60" s="87" t="s">
        <v>289</v>
      </c>
    </row>
    <row r="61" spans="1:14">
      <c r="A61" s="107" t="s">
        <v>74</v>
      </c>
      <c r="B61" s="108"/>
      <c r="C61" s="108"/>
      <c r="D61" s="108"/>
      <c r="E61" s="108"/>
      <c r="F61" s="108"/>
      <c r="G61" s="61">
        <v>9564</v>
      </c>
      <c r="H61" s="89"/>
      <c r="I61" s="89"/>
      <c r="J61" s="89"/>
      <c r="K61" s="61">
        <v>128840</v>
      </c>
      <c r="L61" s="90"/>
      <c r="M61" s="89">
        <f t="shared" ca="1" si="3"/>
        <v>13.471350899205353</v>
      </c>
      <c r="N61" s="87" t="s">
        <v>289</v>
      </c>
    </row>
    <row r="62" spans="1:14">
      <c r="A62" s="107" t="s">
        <v>119</v>
      </c>
      <c r="B62" s="108"/>
      <c r="C62" s="108"/>
      <c r="D62" s="108"/>
      <c r="E62" s="108"/>
      <c r="F62" s="108"/>
      <c r="G62" s="61">
        <v>76066</v>
      </c>
      <c r="H62" s="89"/>
      <c r="I62" s="89"/>
      <c r="J62" s="89"/>
      <c r="K62" s="61">
        <v>385515</v>
      </c>
      <c r="L62" s="90"/>
      <c r="M62" s="89">
        <f t="shared" ca="1" si="3"/>
        <v>5.0681644887334683</v>
      </c>
      <c r="N62" s="87" t="s">
        <v>289</v>
      </c>
    </row>
    <row r="63" spans="1:14">
      <c r="A63" s="107" t="s">
        <v>75</v>
      </c>
      <c r="B63" s="108"/>
      <c r="C63" s="108"/>
      <c r="D63" s="108"/>
      <c r="E63" s="108"/>
      <c r="F63" s="108"/>
      <c r="G63" s="61">
        <v>7225</v>
      </c>
      <c r="H63" s="89"/>
      <c r="I63" s="89"/>
      <c r="J63" s="89"/>
      <c r="K63" s="61">
        <v>39819</v>
      </c>
      <c r="L63" s="90"/>
      <c r="M63" s="89">
        <f t="shared" ca="1" si="3"/>
        <v>5.5112802768166089</v>
      </c>
      <c r="N63" s="87" t="s">
        <v>289</v>
      </c>
    </row>
    <row r="64" spans="1:14">
      <c r="A64" s="105" t="s">
        <v>76</v>
      </c>
      <c r="B64" s="106"/>
      <c r="C64" s="106"/>
      <c r="D64" s="106"/>
      <c r="E64" s="106"/>
      <c r="F64" s="106"/>
      <c r="G64" s="73">
        <v>13553</v>
      </c>
      <c r="H64" s="96"/>
      <c r="I64" s="96"/>
      <c r="J64" s="96"/>
      <c r="K64" s="73">
        <v>155567</v>
      </c>
      <c r="L64" s="97"/>
      <c r="M64" s="96">
        <f t="shared" ca="1" si="3"/>
        <v>11.478418062421603</v>
      </c>
      <c r="N64" s="94" t="s">
        <v>289</v>
      </c>
    </row>
    <row r="65" spans="1:14">
      <c r="A65" s="105" t="s">
        <v>77</v>
      </c>
      <c r="B65" s="106"/>
      <c r="C65" s="106"/>
      <c r="D65" s="106"/>
      <c r="E65" s="106"/>
      <c r="F65" s="106"/>
      <c r="G65" s="73">
        <v>9049</v>
      </c>
      <c r="H65" s="96"/>
      <c r="I65" s="96"/>
      <c r="J65" s="96"/>
      <c r="K65" s="73">
        <v>97511</v>
      </c>
      <c r="L65" s="97"/>
      <c r="M65" s="96">
        <f t="shared" ca="1" si="3"/>
        <v>10.775886838324677</v>
      </c>
      <c r="N65" s="94" t="s">
        <v>289</v>
      </c>
    </row>
    <row r="66" spans="1:14">
      <c r="A66" s="105" t="s">
        <v>160</v>
      </c>
      <c r="B66" s="106"/>
      <c r="C66" s="106"/>
      <c r="D66" s="106"/>
      <c r="E66" s="106"/>
      <c r="F66" s="106"/>
      <c r="G66" s="73"/>
      <c r="H66" s="96"/>
      <c r="I66" s="96"/>
      <c r="J66" s="96"/>
      <c r="K66" s="73"/>
      <c r="L66" s="97"/>
      <c r="M66" s="96" t="str">
        <f t="shared" ca="1" si="3"/>
        <v xml:space="preserve"> </v>
      </c>
      <c r="N66" s="94" t="s">
        <v>289</v>
      </c>
    </row>
    <row r="67" spans="1:14">
      <c r="A67" s="107" t="s">
        <v>79</v>
      </c>
      <c r="B67" s="108"/>
      <c r="C67" s="108"/>
      <c r="D67" s="108"/>
      <c r="E67" s="108"/>
      <c r="F67" s="108"/>
      <c r="G67" s="61">
        <v>44246</v>
      </c>
      <c r="H67" s="89"/>
      <c r="I67" s="89"/>
      <c r="J67" s="89"/>
      <c r="K67" s="61">
        <v>436281</v>
      </c>
      <c r="L67" s="90"/>
      <c r="M67" s="89">
        <f t="shared" ca="1" si="3"/>
        <v>9.8603489580979069</v>
      </c>
      <c r="N67" s="87" t="s">
        <v>289</v>
      </c>
    </row>
    <row r="68" spans="1:14">
      <c r="A68" s="107" t="s">
        <v>80</v>
      </c>
      <c r="B68" s="108"/>
      <c r="C68" s="108"/>
      <c r="D68" s="108"/>
      <c r="E68" s="108"/>
      <c r="F68" s="108"/>
      <c r="G68" s="61">
        <v>383</v>
      </c>
      <c r="H68" s="89"/>
      <c r="I68" s="89"/>
      <c r="J68" s="89"/>
      <c r="K68" s="61">
        <v>4209</v>
      </c>
      <c r="L68" s="90"/>
      <c r="M68" s="89">
        <f t="shared" ca="1" si="3"/>
        <v>10.989556135770234</v>
      </c>
      <c r="N68" s="87" t="s">
        <v>289</v>
      </c>
    </row>
    <row r="69" spans="1:14">
      <c r="A69" s="107" t="s">
        <v>81</v>
      </c>
      <c r="B69" s="108"/>
      <c r="C69" s="108"/>
      <c r="D69" s="108"/>
      <c r="E69" s="108"/>
      <c r="F69" s="108"/>
      <c r="G69" s="61">
        <v>417</v>
      </c>
      <c r="H69" s="89"/>
      <c r="I69" s="89"/>
      <c r="J69" s="89"/>
      <c r="K69" s="61">
        <v>3485</v>
      </c>
      <c r="L69" s="90"/>
      <c r="M69" s="89">
        <f t="shared" ca="1" si="3"/>
        <v>8.3573141486810556</v>
      </c>
      <c r="N69" s="87" t="s">
        <v>289</v>
      </c>
    </row>
    <row r="70" spans="1:14">
      <c r="A70" s="107" t="s">
        <v>82</v>
      </c>
      <c r="B70" s="108"/>
      <c r="C70" s="108"/>
      <c r="D70" s="108"/>
      <c r="E70" s="108"/>
      <c r="F70" s="108"/>
      <c r="G70" s="61">
        <v>2945</v>
      </c>
      <c r="H70" s="89"/>
      <c r="I70" s="89"/>
      <c r="J70" s="89"/>
      <c r="K70" s="61">
        <v>13834</v>
      </c>
      <c r="L70" s="90"/>
      <c r="M70" s="89">
        <f t="shared" ca="1" si="3"/>
        <v>4.697453310696095</v>
      </c>
      <c r="N70" s="87" t="s">
        <v>289</v>
      </c>
    </row>
    <row r="71" spans="1:14">
      <c r="A71" s="107" t="s">
        <v>121</v>
      </c>
      <c r="B71" s="108"/>
      <c r="C71" s="108"/>
      <c r="D71" s="108"/>
      <c r="E71" s="108"/>
      <c r="F71" s="108"/>
      <c r="G71" s="61">
        <v>66985</v>
      </c>
      <c r="H71" s="89"/>
      <c r="I71" s="89"/>
      <c r="J71" s="89"/>
      <c r="K71" s="61">
        <v>342976</v>
      </c>
      <c r="L71" s="90"/>
      <c r="M71" s="89">
        <f t="shared" ca="1" si="3"/>
        <v>5.1201910875569157</v>
      </c>
      <c r="N71" s="87" t="s">
        <v>289</v>
      </c>
    </row>
    <row r="72" spans="1:14">
      <c r="A72" s="107" t="s">
        <v>83</v>
      </c>
      <c r="B72" s="108"/>
      <c r="C72" s="108"/>
      <c r="D72" s="108"/>
      <c r="E72" s="108"/>
      <c r="F72" s="108"/>
      <c r="G72" s="61">
        <v>114976</v>
      </c>
      <c r="H72" s="89"/>
      <c r="I72" s="89"/>
      <c r="J72" s="89"/>
      <c r="K72" s="61">
        <v>800785</v>
      </c>
      <c r="L72" s="90"/>
      <c r="M72" s="89">
        <f t="shared" ca="1" si="3"/>
        <v>6.9648013498469243</v>
      </c>
      <c r="N72" s="87" t="s">
        <v>289</v>
      </c>
    </row>
    <row r="73" spans="1:14">
      <c r="A73" s="105" t="s">
        <v>161</v>
      </c>
      <c r="B73" s="106"/>
      <c r="C73" s="106"/>
      <c r="D73" s="106"/>
      <c r="E73" s="106"/>
      <c r="F73" s="106"/>
      <c r="G73" s="73">
        <v>114976</v>
      </c>
      <c r="H73" s="96"/>
      <c r="I73" s="96"/>
      <c r="J73" s="96"/>
      <c r="K73" s="73">
        <v>800785</v>
      </c>
      <c r="L73" s="97"/>
      <c r="M73" s="96">
        <f t="shared" ca="1" si="3"/>
        <v>6.9648013498469243</v>
      </c>
      <c r="N73" s="94" t="s">
        <v>289</v>
      </c>
    </row>
    <row r="74" spans="1:14">
      <c r="A74" s="12"/>
      <c r="B74" s="40"/>
      <c r="C74" s="24"/>
      <c r="D74" s="41"/>
      <c r="E74" s="41"/>
      <c r="F74" s="42"/>
      <c r="G74" s="25"/>
      <c r="H74" s="42"/>
      <c r="I74" s="42"/>
      <c r="J74" s="42"/>
      <c r="K74" s="25"/>
      <c r="L74" s="43"/>
      <c r="M74" s="42"/>
      <c r="N74" s="44"/>
    </row>
    <row r="75" spans="1:14">
      <c r="A75" s="27"/>
      <c r="G75" s="45"/>
      <c r="H75" s="46"/>
      <c r="I75" s="46"/>
      <c r="J75" s="46"/>
      <c r="K75" s="45"/>
      <c r="L75" s="47"/>
      <c r="M75" s="45"/>
      <c r="N75" s="27"/>
    </row>
    <row r="76" spans="1:14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8"/>
      <c r="M76" s="4"/>
      <c r="N76" s="4"/>
    </row>
    <row r="77" spans="1:14">
      <c r="A77" s="55" t="s">
        <v>40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8"/>
      <c r="M77" s="4"/>
      <c r="N77" s="4"/>
    </row>
    <row r="78" spans="1:14">
      <c r="A78" s="28"/>
      <c r="B78" s="4"/>
      <c r="C78" s="4"/>
      <c r="D78" s="4"/>
      <c r="E78" s="4"/>
      <c r="F78" s="4"/>
      <c r="G78" s="4"/>
      <c r="H78" s="4"/>
      <c r="I78" s="4"/>
      <c r="J78" s="4"/>
      <c r="K78" s="4"/>
      <c r="L78" s="48"/>
      <c r="M78" s="4"/>
      <c r="N78" s="4"/>
    </row>
    <row r="79" spans="1:14">
      <c r="A79" s="55" t="s">
        <v>41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8"/>
      <c r="M79" s="4"/>
      <c r="N79" s="4"/>
    </row>
  </sheetData>
  <mergeCells count="46">
    <mergeCell ref="J12:K12"/>
    <mergeCell ref="G13:H13"/>
    <mergeCell ref="G11:H11"/>
    <mergeCell ref="J11:K11"/>
    <mergeCell ref="N20:N22"/>
    <mergeCell ref="A5:N5"/>
    <mergeCell ref="A6:N6"/>
    <mergeCell ref="A7:N7"/>
    <mergeCell ref="A8:N8"/>
    <mergeCell ref="G14:H14"/>
    <mergeCell ref="J10:M10"/>
    <mergeCell ref="G12:H12"/>
    <mergeCell ref="G10:I10"/>
    <mergeCell ref="M20:M22"/>
    <mergeCell ref="G15:H15"/>
    <mergeCell ref="J15:K15"/>
    <mergeCell ref="H21:I21"/>
    <mergeCell ref="J21:K21"/>
    <mergeCell ref="F20:G21"/>
    <mergeCell ref="H20:K20"/>
    <mergeCell ref="J13:K13"/>
    <mergeCell ref="J14:K14"/>
    <mergeCell ref="A61:F61"/>
    <mergeCell ref="A62:F62"/>
    <mergeCell ref="A63:F63"/>
    <mergeCell ref="A20:A22"/>
    <mergeCell ref="B20:B22"/>
    <mergeCell ref="C20:C22"/>
    <mergeCell ref="E20:E22"/>
    <mergeCell ref="D21:D22"/>
    <mergeCell ref="A24:N24"/>
    <mergeCell ref="A25:N25"/>
    <mergeCell ref="A33:N33"/>
    <mergeCell ref="A46:N46"/>
    <mergeCell ref="A59:F59"/>
    <mergeCell ref="A60:F60"/>
    <mergeCell ref="A65:F65"/>
    <mergeCell ref="A64:F64"/>
    <mergeCell ref="A73:F73"/>
    <mergeCell ref="A67:F67"/>
    <mergeCell ref="A68:F68"/>
    <mergeCell ref="A69:F69"/>
    <mergeCell ref="A70:F70"/>
    <mergeCell ref="A71:F71"/>
    <mergeCell ref="A72:F72"/>
    <mergeCell ref="A66:F66"/>
  </mergeCells>
  <phoneticPr fontId="2" type="noConversion"/>
  <pageMargins left="0.39370078740157483" right="0.39370078740157483" top="0.78740157480314965" bottom="0.39370078740157483" header="0.23622047244094491" footer="0.23622047244094491"/>
  <pageSetup paperSize="9" scale="80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Ведомость ресурсов</vt:lpstr>
      <vt:lpstr>'Ведомость ресурсов'!Заголовки_для_печати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Горский</dc:creator>
  <cp:lastModifiedBy>Admin</cp:lastModifiedBy>
  <cp:lastPrinted>2019-07-25T04:14:47Z</cp:lastPrinted>
  <dcterms:created xsi:type="dcterms:W3CDTF">2003-01-28T12:33:10Z</dcterms:created>
  <dcterms:modified xsi:type="dcterms:W3CDTF">2019-08-01T11:16:02Z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