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005" yWindow="60" windowWidth="7500" windowHeight="4245" tabRatio="771" activeTab="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данные'!$23:$23</definedName>
  </definedNames>
  <calcPr calcId="114210" fullCalcOnLoad="1"/>
</workbook>
</file>

<file path=xl/calcChain.xml><?xml version="1.0" encoding="utf-8"?>
<calcChain xmlns="http://schemas.openxmlformats.org/spreadsheetml/2006/main">
  <c r="M26" i="16"/>
  <c r="M27"/>
  <c r="M28"/>
  <c r="M29"/>
  <c r="M30"/>
  <c r="M31"/>
  <c r="M33"/>
  <c r="M34"/>
  <c r="M35"/>
  <c r="M36"/>
  <c r="M37"/>
  <c r="M38"/>
  <c r="M39"/>
  <c r="M40"/>
  <c r="M41"/>
  <c r="M42"/>
  <c r="M43"/>
  <c r="M44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J15"/>
  <c r="G15"/>
  <c r="J13"/>
  <c r="G13"/>
  <c r="J12"/>
  <c r="G12"/>
  <c r="J11"/>
  <c r="G11"/>
  <c r="J15" i="8"/>
  <c r="G15"/>
  <c r="J13"/>
  <c r="G13"/>
  <c r="J12"/>
  <c r="G12"/>
  <c r="J11"/>
  <c r="G11"/>
  <c r="J91"/>
  <c r="G91"/>
  <c r="J90"/>
  <c r="G90"/>
  <c r="J14" i="16"/>
  <c r="G14"/>
  <c r="J14" i="8"/>
  <c r="G14"/>
  <c r="A18" i="16"/>
  <c r="A18" i="8"/>
  <c r="M76" i="16"/>
  <c r="M78"/>
  <c r="M80"/>
  <c r="M73"/>
  <c r="M70"/>
  <c r="M67"/>
  <c r="M69"/>
  <c r="M71"/>
  <c r="M68"/>
  <c r="M75"/>
  <c r="M77"/>
  <c r="M79"/>
  <c r="M81"/>
  <c r="M72"/>
  <c r="M74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
&lt;Строка задания НР для рес.расч.&gt;
&lt;Строка задания СП для рес.расч.&gt;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&lt;Нормы НР 2001г. по позиции&gt;
&lt;Нормы СП 2001г. по позиции&gt;</t>
        </r>
      </text>
    </comment>
    <comment ref="D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&lt;Сумма НР по позиции при расчете в базисных ценах&gt;
&lt;Сумма СП по позиции при расчете в базисных ценах&gt;</t>
        </r>
      </text>
    </comment>
    <comment ref="H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&lt;Сумма НР по позиции при расчете в текущих ценах (ресурсный расчет)&gt;
&lt;Сумма СП по позиции при расчете в текущих ценах (ресурсный расчет)&gt;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89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89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89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89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89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89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89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9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9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цены единицы ПЗ&gt;</t>
        </r>
      </text>
    </comment>
    <comment ref="G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цены единицы ПЗ&gt;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83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83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83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8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8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8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8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<sst xmlns="http://schemas.openxmlformats.org/spreadsheetml/2006/main" count="461" uniqueCount="298">
  <si>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</si>
  <si>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</si>
  <si>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</si>
  <si>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</si>
  <si>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</si>
  <si>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</si>
  <si>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</si>
  <si>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</si>
  <si>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</si>
  <si>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</si>
  <si>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</si>
  <si>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</si>
  <si>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</si>
  <si>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</si>
  <si>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</si>
  <si>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</si>
  <si>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</si>
  <si>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</si>
  <si>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</si>
  <si>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</si>
  <si>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</si>
  <si>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</si>
  <si>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</si>
  <si>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</si>
  <si>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</si>
  <si>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</si>
  <si>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</si>
  <si>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</si>
  <si>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</si>
  <si>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</si>
  <si>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</si>
  <si>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</si>
  <si>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</si>
  <si>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</si>
  <si>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</si>
  <si>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</si>
  <si>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</si>
  <si>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Объект:Обустройство сквера</t>
  </si>
  <si>
    <t>ЛОКАЛЬНАЯ СМЕТА 02-01-03</t>
  </si>
  <si>
    <t>на Ограждение</t>
  </si>
  <si>
    <t>Основание:002/04-19-ЭП</t>
  </si>
  <si>
    <t>Составил:  _________________ /Горский И.Е./</t>
  </si>
  <si>
    <t>Проверил:  _________________ /Горский И.Е./</t>
  </si>
  <si>
    <t>Раздел 1. Демонтажные работы</t>
  </si>
  <si>
    <t>ТЕР09-06-024-10
Демонтаж: лестниц, площадок, ограждений, панелей и дверок с теплоизоляционной обшивкой
(Прил.9.3 п.5 Разборка (демонтаж) металлических конструкций ОЗП=0,7; ЭМ=0,7 к расх.; ЗПМ=0,7; ТЗ=0,7; ТЗМ=0,7)
1 т конструкций</t>
  </si>
  <si>
    <t>325,67
_____
116,02</t>
  </si>
  <si>
    <t>212,57
_____
5,15</t>
  </si>
  <si>
    <t>225
_____
80</t>
  </si>
  <si>
    <t>147
_____
4</t>
  </si>
  <si>
    <t>3034
_____
587</t>
  </si>
  <si>
    <t>989
_____
48</t>
  </si>
  <si>
    <t>Накладные расходы от ФОТ(3082 руб.)</t>
  </si>
  <si>
    <t>77%=90%*0.85</t>
  </si>
  <si>
    <t>Сметная прибыль от ФОТ(3082 руб.)</t>
  </si>
  <si>
    <t>68%=85%*0.8</t>
  </si>
  <si>
    <t>Всего с НР и СП</t>
  </si>
  <si>
    <t/>
  </si>
  <si>
    <t>ТССЦпг-01-01-01-041
Погрузочные работы при автомобильных перевозках: мусора строительного с погрузкой вручную
1 т груза</t>
  </si>
  <si>
    <t>ТССЦпг-03-21-01-098
Перевозка грузов автомобилями-самосвалами грузоподъемностью 10 т, работающих вне карьера, на расстояние: до 98 км I класс груза
1 т груза</t>
  </si>
  <si>
    <t>Итого прямые затраты по разделу</t>
  </si>
  <si>
    <t>218
_____
4</t>
  </si>
  <si>
    <t>1455
_____
48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</si>
  <si>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</si>
  <si>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</si>
  <si>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</si>
  <si>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</si>
  <si>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</si>
  <si>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</si>
  <si>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Демонтажные работы</t>
  </si>
  <si>
    <t xml:space="preserve">    Строительные металлические конструкции</t>
  </si>
  <si>
    <t xml:space="preserve">    Погрузо-разгрузочные работы</t>
  </si>
  <si>
    <t xml:space="preserve">    Перевозка грузов автотранспортом</t>
  </si>
  <si>
    <t xml:space="preserve">    Итого</t>
  </si>
  <si>
    <t xml:space="preserve">    Итого по разделу 1 Демонтажные работы</t>
  </si>
  <si>
    <t>Раздел 2. Ограждение</t>
  </si>
  <si>
    <t>ТЕР07-01-054-10
Установка металлических оград по железобетонным столбам: без цоколя из сетчатых панелей высотой до 1,2 м
100 м ограды
6 176,66 = 12 536,46 - 97,2 x 65,43</t>
  </si>
  <si>
    <t>1770,21
_____
1003,09</t>
  </si>
  <si>
    <t>3403,36
_____
372,32</t>
  </si>
  <si>
    <t>2967
_____
1681</t>
  </si>
  <si>
    <t>5704
_____
624</t>
  </si>
  <si>
    <t>39973
_____
8581</t>
  </si>
  <si>
    <t>33398
_____
8412</t>
  </si>
  <si>
    <t>Накладные расходы от ФОТ(48385 руб.)</t>
  </si>
  <si>
    <t>111%=130%*0.85</t>
  </si>
  <si>
    <t>Сметная прибыль от ФОТ(48385 руб.)</t>
  </si>
  <si>
    <t>Прайс-01
Типовой забор "Топаз" h=1,1 м Ц=1135,04/1,2/6,31*1,01*1,02
м</t>
  </si>
  <si>
    <t xml:space="preserve">
_____
154,43</t>
  </si>
  <si>
    <t xml:space="preserve">
_____
25882</t>
  </si>
  <si>
    <t xml:space="preserve">
_____
163314</t>
  </si>
  <si>
    <t>ТЕР07-01-055-01
Устройство ворот распашных с установкой столбов: металлических
100 шт.</t>
  </si>
  <si>
    <t>23942,07
_____
20244,88</t>
  </si>
  <si>
    <t>15567,77
_____
1762,61</t>
  </si>
  <si>
    <t>239
_____
203</t>
  </si>
  <si>
    <t>156
_____
18</t>
  </si>
  <si>
    <t>3227
_____
925</t>
  </si>
  <si>
    <t>932
_____
238</t>
  </si>
  <si>
    <t>Накладные расходы от ФОТ(3465 руб.)</t>
  </si>
  <si>
    <t>Сметная прибыль от ФОТ(3465 руб.)</t>
  </si>
  <si>
    <t>Прайс-02
Ворота "Топаз" h=1,1 м l=2,4 м Ц=18359,74/1,2/6,31*1,01*1,02
шт.</t>
  </si>
  <si>
    <t xml:space="preserve">
_____
2497,91</t>
  </si>
  <si>
    <t xml:space="preserve">
_____
2498</t>
  </si>
  <si>
    <t xml:space="preserve">
_____
15762</t>
  </si>
  <si>
    <t>ТЕР07-01-055-08
Устройство калиток: с установкой столбов металлических
100 шт.</t>
  </si>
  <si>
    <t>10729,85
_____
3192,98</t>
  </si>
  <si>
    <t>409,81
_____
1,12</t>
  </si>
  <si>
    <t>429
_____
128</t>
  </si>
  <si>
    <t>5783
_____
616</t>
  </si>
  <si>
    <t>98
_____
1</t>
  </si>
  <si>
    <t>Накладные расходы от ФОТ(5784 руб.)</t>
  </si>
  <si>
    <t>Сметная прибыль от ФОТ(5784 руб.)</t>
  </si>
  <si>
    <t>Прайс-03
Калитка "Топаз" h=1,1 м Ц=7741,76/1,2/6,31*1,01*1,02
шт.</t>
  </si>
  <si>
    <t xml:space="preserve">
_____
1053,3</t>
  </si>
  <si>
    <t xml:space="preserve">
_____
4213</t>
  </si>
  <si>
    <t xml:space="preserve">
_____
26585</t>
  </si>
  <si>
    <t>3635
_____
34605</t>
  </si>
  <si>
    <t>5876
_____
642</t>
  </si>
  <si>
    <t>48983
_____
215783</t>
  </si>
  <si>
    <t>34428
_____
8651</t>
  </si>
  <si>
    <t>Итого по разделу 2 Ограждение</t>
  </si>
  <si>
    <t xml:space="preserve">    Бетонные и железобетонные сборные конструкции в промышленном строительстве</t>
  </si>
  <si>
    <t xml:space="preserve">    Материалы для строительных работ</t>
  </si>
  <si>
    <t xml:space="preserve">    Итого по разделу 2 Ограждение</t>
  </si>
  <si>
    <t>Итого прямые затраты по смете</t>
  </si>
  <si>
    <t>3860
_____
34685</t>
  </si>
  <si>
    <t>6094
_____
646</t>
  </si>
  <si>
    <t>52017
_____
216370</t>
  </si>
  <si>
    <t>35883
_____
8699</t>
  </si>
  <si>
    <t>ВСЕГО по смете</t>
  </si>
  <si>
    <t xml:space="preserve">    ВСЕГО по смете</t>
  </si>
  <si>
    <t>ЛОКАЛЬНЫЙ РЕСУРСНЫЙ СМЕТНЫЙ РАСЧЕТ 02-01-03</t>
  </si>
  <si>
    <t>Ресурсы подрядчика</t>
  </si>
  <si>
    <t xml:space="preserve">          Трудозатраты</t>
  </si>
  <si>
    <t>1-3-9</t>
  </si>
  <si>
    <t>Рабочий строитель (ср 3,9)</t>
  </si>
  <si>
    <t xml:space="preserve">чел.-ч
</t>
  </si>
  <si>
    <t xml:space="preserve">12,03
</t>
  </si>
  <si>
    <t xml:space="preserve">162,08
</t>
  </si>
  <si>
    <t>1-4-0</t>
  </si>
  <si>
    <t>Рабочий строитель (ср 4)</t>
  </si>
  <si>
    <t xml:space="preserve">12,16
</t>
  </si>
  <si>
    <t xml:space="preserve">163,88
</t>
  </si>
  <si>
    <t>1-4-1</t>
  </si>
  <si>
    <t>Рабочий строитель (ср 4,1)</t>
  </si>
  <si>
    <t xml:space="preserve">12,34
</t>
  </si>
  <si>
    <t xml:space="preserve">166,34
</t>
  </si>
  <si>
    <t>1-4-2</t>
  </si>
  <si>
    <t>Рабочий строитель (ср 4,2)</t>
  </si>
  <si>
    <t xml:space="preserve">12,54
</t>
  </si>
  <si>
    <t xml:space="preserve">168,97
</t>
  </si>
  <si>
    <t>Затраты труда машинистов</t>
  </si>
  <si>
    <t xml:space="preserve">
</t>
  </si>
  <si>
    <t>Итого по трудовым ресурсам</t>
  </si>
  <si>
    <t xml:space="preserve">руб
</t>
  </si>
  <si>
    <t xml:space="preserve">          Машины и механизмы</t>
  </si>
  <si>
    <t>Краны на автомобильном ходу при работе на монтаже технологического оборудования 16 т</t>
  </si>
  <si>
    <t xml:space="preserve">маш.час
</t>
  </si>
  <si>
    <t xml:space="preserve">177,11
</t>
  </si>
  <si>
    <t xml:space="preserve">996
</t>
  </si>
  <si>
    <t>МТРиЭ ЧО, пост. от 06.05.2019 № 36/11</t>
  </si>
  <si>
    <t>Краны на автомобильном ходу при работе на других видах строительства 10 т</t>
  </si>
  <si>
    <t xml:space="preserve">134,07
</t>
  </si>
  <si>
    <t xml:space="preserve">801
</t>
  </si>
  <si>
    <t>Лебедки электрические тяговым усилием 19,62 кН (2 т)</t>
  </si>
  <si>
    <t xml:space="preserve">6,74
</t>
  </si>
  <si>
    <t xml:space="preserve">29
</t>
  </si>
  <si>
    <t>Агрегаты сварочные передвижные с номинальным сварочным током 250-400 А с бензиновым двигателем</t>
  </si>
  <si>
    <t xml:space="preserve">40,51
</t>
  </si>
  <si>
    <t xml:space="preserve">189
</t>
  </si>
  <si>
    <t>Установки для сварки ручной дуговой (постоянного тока)</t>
  </si>
  <si>
    <t xml:space="preserve">7,84
</t>
  </si>
  <si>
    <t xml:space="preserve">46
</t>
  </si>
  <si>
    <t>Аппарат для газовой сварки и резки</t>
  </si>
  <si>
    <t xml:space="preserve">1,29
</t>
  </si>
  <si>
    <t xml:space="preserve">5
</t>
  </si>
  <si>
    <t>Преобразователи сварочные с номинальным сварочным током 315-500 А</t>
  </si>
  <si>
    <t xml:space="preserve">10,97
</t>
  </si>
  <si>
    <t xml:space="preserve">98
</t>
  </si>
  <si>
    <t>Экскаваторы одноковшовые дизельные на пневмоколесном ходу при работе на других видах строительства 0,25 м3</t>
  </si>
  <si>
    <t xml:space="preserve">85,57
</t>
  </si>
  <si>
    <t xml:space="preserve">536
</t>
  </si>
  <si>
    <t>Ямокопатели</t>
  </si>
  <si>
    <t xml:space="preserve">6,84
</t>
  </si>
  <si>
    <t xml:space="preserve">25,71
</t>
  </si>
  <si>
    <t>ЧелСЦена, май 2019 г., ч.2</t>
  </si>
  <si>
    <t>Вибратор глубинный</t>
  </si>
  <si>
    <t xml:space="preserve">1,98
</t>
  </si>
  <si>
    <t xml:space="preserve">11
</t>
  </si>
  <si>
    <t>Автомобили бортовые, грузоподъемность до 5 т</t>
  </si>
  <si>
    <t xml:space="preserve">103,2
</t>
  </si>
  <si>
    <t xml:space="preserve">622
</t>
  </si>
  <si>
    <t>Итого по строительным машинам</t>
  </si>
  <si>
    <t xml:space="preserve">          Материалы</t>
  </si>
  <si>
    <t>101-0309</t>
  </si>
  <si>
    <t>Канаты пеньковые пропитанные</t>
  </si>
  <si>
    <t xml:space="preserve">т
</t>
  </si>
  <si>
    <t xml:space="preserve">33750
</t>
  </si>
  <si>
    <t xml:space="preserve">145823,23
</t>
  </si>
  <si>
    <t>Среднее (10.01.396/30301.03*32875.34, 10.01.392)</t>
  </si>
  <si>
    <t>101-0324</t>
  </si>
  <si>
    <t>Кислород технический газообразный</t>
  </si>
  <si>
    <t xml:space="preserve">м3
</t>
  </si>
  <si>
    <t xml:space="preserve">6,2
</t>
  </si>
  <si>
    <t xml:space="preserve">48,97
</t>
  </si>
  <si>
    <t>26.03.080</t>
  </si>
  <si>
    <t>101-0816</t>
  </si>
  <si>
    <t>Проволока светлая диаметром 1,1 мм</t>
  </si>
  <si>
    <t xml:space="preserve">8690
</t>
  </si>
  <si>
    <t xml:space="preserve">51902,59
</t>
  </si>
  <si>
    <t>08.05.0273</t>
  </si>
  <si>
    <t>101-1019</t>
  </si>
  <si>
    <t>Швеллеры № 40 из стали марки Ст0</t>
  </si>
  <si>
    <t xml:space="preserve">4977,24
</t>
  </si>
  <si>
    <t xml:space="preserve">63852,25
</t>
  </si>
  <si>
    <t>Среднее (08.04.085/5424.71*4822.3, 08.04.086/5349.52*4822.3)</t>
  </si>
  <si>
    <t>101-1513</t>
  </si>
  <si>
    <t>Электроды диаметром 4 мм Э42</t>
  </si>
  <si>
    <t xml:space="preserve">11520
</t>
  </si>
  <si>
    <t xml:space="preserve">87434,96
</t>
  </si>
  <si>
    <t>08.07.006</t>
  </si>
  <si>
    <t>101-1529</t>
  </si>
  <si>
    <t>Электроды диаметром 6 мм Э42</t>
  </si>
  <si>
    <t xml:space="preserve">10660
</t>
  </si>
  <si>
    <t xml:space="preserve">87867,88
</t>
  </si>
  <si>
    <t>К=1,1 МТРиЭ ЧО, Пост.от 06.05.2019 г. №36/11</t>
  </si>
  <si>
    <t>101-1714</t>
  </si>
  <si>
    <t>Болты с гайками и шайбами строительные</t>
  </si>
  <si>
    <t xml:space="preserve">17290
</t>
  </si>
  <si>
    <t xml:space="preserve">72489,24
</t>
  </si>
  <si>
    <t>МТРиЭ ЧО, Пост.от 06.05.2019 г. №36/11, п.139</t>
  </si>
  <si>
    <t>101-2278</t>
  </si>
  <si>
    <t>Пропан-бутан, смесь техническая</t>
  </si>
  <si>
    <t xml:space="preserve">кг
</t>
  </si>
  <si>
    <t xml:space="preserve">9,8
</t>
  </si>
  <si>
    <t xml:space="preserve">50,75
</t>
  </si>
  <si>
    <t>26.03.130</t>
  </si>
  <si>
    <t>101-2467</t>
  </si>
  <si>
    <t>Растворитель марки Р-4</t>
  </si>
  <si>
    <t xml:space="preserve">16570
</t>
  </si>
  <si>
    <t xml:space="preserve">75781,43
</t>
  </si>
  <si>
    <t>Среднее (14.01.401, 14.01.402)</t>
  </si>
  <si>
    <t>102-0023</t>
  </si>
  <si>
    <t>Бруски обрезные хвойных пород длиной 4-6,5 м, шириной 75-150 мм, толщиной 40-75 мм, I сорта</t>
  </si>
  <si>
    <t xml:space="preserve">1540
</t>
  </si>
  <si>
    <t xml:space="preserve">9486,43
</t>
  </si>
  <si>
    <t>09.01.071</t>
  </si>
  <si>
    <t>113-0021</t>
  </si>
  <si>
    <t>Грунтовка ГФ-021 красно-коричневая</t>
  </si>
  <si>
    <t xml:space="preserve">18440
</t>
  </si>
  <si>
    <t xml:space="preserve">56973,64
</t>
  </si>
  <si>
    <t>МТРиЭ ЧО, Пост.от 06.05.2019 г. №36/11, п.219</t>
  </si>
  <si>
    <t>201-0777</t>
  </si>
  <si>
    <t>Конструктивные элементы вспомогательного назначения с преобладанием профильного проката собираемые из двух и более деталей, с отверстиями и без отверстий, соединяемые на сварке</t>
  </si>
  <si>
    <t xml:space="preserve">12980
</t>
  </si>
  <si>
    <t xml:space="preserve">66857,58
</t>
  </si>
  <si>
    <t>МТРиЭ ЧО, Пост.от 06.05.2019 г. №36/11, п.238</t>
  </si>
  <si>
    <t>401-0083</t>
  </si>
  <si>
    <t>Бетон тяжелый, крупность заполнителя 10 мм, класс В7,5 (М100)</t>
  </si>
  <si>
    <t xml:space="preserve">584
</t>
  </si>
  <si>
    <t xml:space="preserve">2651,21
</t>
  </si>
  <si>
    <t>МТРиЭ ЧО, Пост.от 06.05.2019 г. №36/11, п.059</t>
  </si>
  <si>
    <t>402-0001</t>
  </si>
  <si>
    <t>Раствор готовый кладочный цементный марки 25</t>
  </si>
  <si>
    <t xml:space="preserve">2559,97
</t>
  </si>
  <si>
    <t>МТРиЭ ЧО, Пост.от 06.05.2019 г. №36/11, п.071</t>
  </si>
  <si>
    <t>402-0002</t>
  </si>
  <si>
    <t>Раствор готовый кладочный цементный марки 50</t>
  </si>
  <si>
    <t xml:space="preserve">627
</t>
  </si>
  <si>
    <t xml:space="preserve">2686,45
</t>
  </si>
  <si>
    <t>МТРиЭ ЧО, Пост.от 06.05.2019 г. №36/11, п.072</t>
  </si>
  <si>
    <t>404-0005</t>
  </si>
  <si>
    <t>Кирпич керамический одинарный, размером 250х120х65 мм, марка 100</t>
  </si>
  <si>
    <t xml:space="preserve">1000 шт.
</t>
  </si>
  <si>
    <t xml:space="preserve">1379
</t>
  </si>
  <si>
    <t xml:space="preserve">9411,44
</t>
  </si>
  <si>
    <t>МТРиЭ ЧО, Пост.от 06.05.2019 г. №36/11, п.004</t>
  </si>
  <si>
    <t>508-0097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</si>
  <si>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</si>
  <si>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 xml:space="preserve">10 м
</t>
  </si>
  <si>
    <t xml:space="preserve">61,4
</t>
  </si>
  <si>
    <t xml:space="preserve">310,26
</t>
  </si>
  <si>
    <t>Прайс-01</t>
  </si>
  <si>
    <t>Типовой забор "Топаз" h=1,1 м Ц=1135,04/1,2/6,31*1,01*1,02</t>
  </si>
  <si>
    <t xml:space="preserve">м
</t>
  </si>
  <si>
    <t>154,43
1135,04/1,2/6,31*1,01*1,02</t>
  </si>
  <si>
    <t>974,43
1135,04/1,2*1,01*1,02</t>
  </si>
  <si>
    <t>Прайс-02</t>
  </si>
  <si>
    <t>Ворота "Топаз" h=1,1 м l=2,4 м Ц=18359,74/1,2/6,31*1,01*1,02</t>
  </si>
  <si>
    <t xml:space="preserve">шт.
</t>
  </si>
  <si>
    <t>2497,91
18359,74/1,2/6,31*1,01*1,02</t>
  </si>
  <si>
    <t>15761,84
18359,74/1,2*1,01*1,02</t>
  </si>
  <si>
    <t>Прайс-03</t>
  </si>
  <si>
    <t>Калитка "Топаз" h=1,1 м Ц=7741,76/1,2/6,31*1,01*1,02</t>
  </si>
  <si>
    <t>1053,3
7741,76/1,2/6,31*1,01*1,02</t>
  </si>
  <si>
    <t>6646,3
7741,76/1,2*1,01*1,02</t>
  </si>
  <si>
    <t>Итого по строительным материалам</t>
  </si>
  <si>
    <t xml:space="preserve"> </t>
  </si>
  <si>
    <t>2 квартал 2019 года</t>
  </si>
  <si>
    <t>Стройка:Обустройство сквера возле дома по адресу: Челябинская область, Кунашакский район, п.Муслюмово жд. ст., ул.Лесная д2 "д, е"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</si>
</sst>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9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8" fillId="0" borderId="0" xfId="0" applyNumberFormat="1" applyFont="1" applyAlignment="1">
      <alignment horizontal="left" vertical="top" wrapText="1"/>
    </xf>
    <xf numFmtId="2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11" fillId="0" borderId="3" xfId="0" applyFont="1" applyBorder="1" applyAlignment="1">
      <alignment vertical="top"/>
    </xf>
    <xf numFmtId="164" fontId="10" fillId="0" borderId="3" xfId="12" applyNumberFormat="1" applyFont="1" applyBorder="1" applyAlignment="1">
      <alignment horizontal="right"/>
    </xf>
    <xf numFmtId="164" fontId="11" fillId="0" borderId="0" xfId="12" applyNumberFormat="1" applyFont="1" applyBorder="1" applyAlignment="1">
      <alignment horizontal="right"/>
    </xf>
    <xf numFmtId="0" fontId="8" fillId="0" borderId="0" xfId="0" applyFont="1" applyBorder="1" applyAlignment="1"/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6" applyNumberFormat="1" applyFont="1" applyAlignment="1">
      <alignment horizontal="right" vertical="top" wrapText="1"/>
    </xf>
    <xf numFmtId="2" fontId="7" fillId="0" borderId="0" xfId="0" applyNumberFormat="1" applyFont="1"/>
    <xf numFmtId="2" fontId="7" fillId="0" borderId="0" xfId="6" applyNumberFormat="1" applyFont="1" applyAlignment="1">
      <alignment horizontal="right" vertical="top" wrapText="1"/>
    </xf>
    <xf numFmtId="0" fontId="7" fillId="0" borderId="0" xfId="0" applyFont="1" applyAlignment="1">
      <alignment vertical="top"/>
    </xf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7" fillId="0" borderId="9" xfId="13" applyFont="1" applyBorder="1">
      <alignment horizontal="center" wrapText="1"/>
    </xf>
    <xf numFmtId="0" fontId="7" fillId="0" borderId="9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2" fontId="14" fillId="0" borderId="1" xfId="0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0" borderId="9" xfId="0" applyFont="1" applyBorder="1" applyAlignment="1">
      <alignment horizontal="left" vertical="top" wrapText="1"/>
    </xf>
    <xf numFmtId="2" fontId="14" fillId="0" borderId="9" xfId="0" applyNumberFormat="1" applyFont="1" applyBorder="1" applyAlignment="1">
      <alignment horizontal="left" vertical="top" wrapText="1"/>
    </xf>
    <xf numFmtId="49" fontId="14" fillId="0" borderId="9" xfId="0" applyNumberFormat="1" applyFont="1" applyBorder="1" applyAlignment="1">
      <alignment horizontal="right" vertical="top" wrapText="1"/>
    </xf>
    <xf numFmtId="2" fontId="14" fillId="0" borderId="9" xfId="0" applyNumberFormat="1" applyFont="1" applyBorder="1" applyAlignment="1">
      <alignment horizontal="right" vertical="top" wrapText="1"/>
    </xf>
    <xf numFmtId="0" fontId="14" fillId="0" borderId="9" xfId="0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2" fontId="11" fillId="0" borderId="9" xfId="0" applyNumberFormat="1" applyFont="1" applyBorder="1" applyAlignment="1">
      <alignment horizontal="right" vertical="top" wrapText="1"/>
    </xf>
    <xf numFmtId="0" fontId="11" fillId="0" borderId="9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left" vertical="top" wrapText="1"/>
    </xf>
    <xf numFmtId="2" fontId="8" fillId="0" borderId="9" xfId="0" applyNumberFormat="1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right" vertical="top" wrapText="1"/>
    </xf>
    <xf numFmtId="2" fontId="8" fillId="0" borderId="9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3" applyFont="1" applyBorder="1">
      <alignment horizontal="center"/>
    </xf>
    <xf numFmtId="0" fontId="7" fillId="0" borderId="1" xfId="3" applyFont="1" applyBorder="1">
      <alignment horizontal="center"/>
    </xf>
    <xf numFmtId="0" fontId="8" fillId="0" borderId="1" xfId="0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right" vertical="top"/>
    </xf>
    <xf numFmtId="1" fontId="10" fillId="0" borderId="1" xfId="0" applyNumberFormat="1" applyFont="1" applyBorder="1" applyAlignment="1">
      <alignment horizontal="right" vertical="top" wrapText="1"/>
    </xf>
    <xf numFmtId="0" fontId="11" fillId="0" borderId="9" xfId="0" applyFont="1" applyBorder="1" applyAlignment="1">
      <alignment horizontal="right" vertical="top"/>
    </xf>
    <xf numFmtId="49" fontId="11" fillId="0" borderId="9" xfId="0" applyNumberFormat="1" applyFont="1" applyBorder="1" applyAlignment="1">
      <alignment horizontal="left" vertical="top" wrapText="1"/>
    </xf>
    <xf numFmtId="2" fontId="11" fillId="0" borderId="9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2" fontId="11" fillId="0" borderId="9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64" fontId="11" fillId="0" borderId="12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0" fillId="0" borderId="12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97"/>
  <sheetViews>
    <sheetView showGridLines="0" workbookViewId="0">
      <selection activeCell="A2" sqref="A2"/>
    </sheetView>
  </sheetViews>
  <sheetFormatPr defaultRowHeight="12.75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>
      <c r="A1" s="3"/>
      <c r="B1" s="4"/>
      <c r="C1" s="4"/>
      <c r="D1" s="4"/>
    </row>
    <row r="2" spans="1:26" s="5" customFormat="1" ht="12">
      <c r="A2" s="6" t="s">
        <v>297</v>
      </c>
      <c r="B2" s="4"/>
      <c r="C2" s="4"/>
      <c r="D2" s="4"/>
    </row>
    <row r="3" spans="1:26" s="5" customFormat="1" ht="12">
      <c r="A3" s="3"/>
      <c r="B3" s="4"/>
      <c r="C3" s="4"/>
      <c r="D3" s="4"/>
    </row>
    <row r="4" spans="1:26" s="5" customFormat="1" ht="12">
      <c r="A4" s="6" t="s">
        <v>37</v>
      </c>
      <c r="B4" s="4"/>
      <c r="C4" s="4"/>
      <c r="D4" s="4"/>
    </row>
    <row r="5" spans="1:26" s="5" customFormat="1" ht="15">
      <c r="A5" s="118" t="s">
        <v>38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</row>
    <row r="6" spans="1:26" s="5" customFormat="1" ht="12">
      <c r="A6" s="119" t="s">
        <v>32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</row>
    <row r="7" spans="1:26" s="5" customFormat="1" ht="12">
      <c r="A7" s="119" t="s">
        <v>39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</row>
    <row r="8" spans="1:26" s="5" customFormat="1" ht="12">
      <c r="A8" s="120" t="s">
        <v>40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</row>
    <row r="9" spans="1:26" s="5" customFormat="1" ht="12"/>
    <row r="10" spans="1:26" s="5" customFormat="1" ht="12">
      <c r="G10" s="121" t="s">
        <v>17</v>
      </c>
      <c r="H10" s="122"/>
      <c r="I10" s="123"/>
      <c r="J10" s="121" t="s">
        <v>18</v>
      </c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3"/>
    </row>
    <row r="11" spans="1:26" s="5" customFormat="1">
      <c r="D11" s="3" t="s">
        <v>2</v>
      </c>
      <c r="G11" s="124">
        <f>54235/1000</f>
        <v>54.234999999999999</v>
      </c>
      <c r="H11" s="125"/>
      <c r="I11" s="9" t="s">
        <v>3</v>
      </c>
      <c r="J11" s="116">
        <f>411904/1000</f>
        <v>411.904</v>
      </c>
      <c r="K11" s="117"/>
      <c r="L11" s="10"/>
      <c r="M11" s="10"/>
      <c r="N11" s="10"/>
      <c r="O11" s="10"/>
      <c r="P11" s="10"/>
      <c r="Q11" s="10"/>
      <c r="R11" s="10"/>
      <c r="S11" s="10"/>
      <c r="T11" s="10"/>
      <c r="U11" s="9" t="s">
        <v>3</v>
      </c>
    </row>
    <row r="12" spans="1:26" s="5" customFormat="1">
      <c r="D12" s="11" t="s">
        <v>33</v>
      </c>
      <c r="F12" s="12"/>
      <c r="G12" s="124">
        <f>0/1000</f>
        <v>0</v>
      </c>
      <c r="H12" s="125"/>
      <c r="I12" s="9" t="s">
        <v>3</v>
      </c>
      <c r="J12" s="116">
        <f>0/1000</f>
        <v>0</v>
      </c>
      <c r="K12" s="117"/>
      <c r="L12" s="10"/>
      <c r="M12" s="10"/>
      <c r="N12" s="10"/>
      <c r="O12" s="10"/>
      <c r="P12" s="10"/>
      <c r="Q12" s="10"/>
      <c r="R12" s="10"/>
      <c r="S12" s="10"/>
      <c r="T12" s="10"/>
      <c r="U12" s="9" t="s">
        <v>3</v>
      </c>
    </row>
    <row r="13" spans="1:26" s="5" customFormat="1">
      <c r="D13" s="11" t="s">
        <v>34</v>
      </c>
      <c r="F13" s="12"/>
      <c r="G13" s="124">
        <f>0/1000</f>
        <v>0</v>
      </c>
      <c r="H13" s="125"/>
      <c r="I13" s="9" t="s">
        <v>3</v>
      </c>
      <c r="J13" s="116">
        <f>0/1000</f>
        <v>0</v>
      </c>
      <c r="K13" s="117"/>
      <c r="L13" s="10"/>
      <c r="M13" s="10"/>
      <c r="N13" s="10"/>
      <c r="O13" s="10"/>
      <c r="P13" s="10"/>
      <c r="Q13" s="10"/>
      <c r="R13" s="10"/>
      <c r="S13" s="10"/>
      <c r="T13" s="10"/>
      <c r="U13" s="9" t="s">
        <v>3</v>
      </c>
    </row>
    <row r="14" spans="1:26" s="5" customFormat="1">
      <c r="D14" s="3" t="s">
        <v>4</v>
      </c>
      <c r="G14" s="124">
        <f>(V14+V15)/1000</f>
        <v>0.35827999999999999</v>
      </c>
      <c r="H14" s="125"/>
      <c r="I14" s="9" t="s">
        <v>5</v>
      </c>
      <c r="J14" s="116">
        <f>(W14+W15)/1000</f>
        <v>0.35827999999999999</v>
      </c>
      <c r="K14" s="117"/>
      <c r="L14" s="10"/>
      <c r="M14" s="10"/>
      <c r="N14" s="10"/>
      <c r="O14" s="10"/>
      <c r="P14" s="10"/>
      <c r="Q14" s="10"/>
      <c r="R14" s="10"/>
      <c r="S14" s="10"/>
      <c r="T14" s="10"/>
      <c r="U14" s="9" t="s">
        <v>5</v>
      </c>
      <c r="V14" s="13">
        <v>318.76</v>
      </c>
      <c r="W14" s="14">
        <v>318.76</v>
      </c>
      <c r="X14" s="49">
        <v>4506</v>
      </c>
      <c r="Y14" s="49">
        <v>5766</v>
      </c>
      <c r="Z14" s="49">
        <v>3830</v>
      </c>
    </row>
    <row r="15" spans="1:26" s="5" customFormat="1">
      <c r="D15" s="3" t="s">
        <v>6</v>
      </c>
      <c r="G15" s="124">
        <f>4506/1000</f>
        <v>4.5060000000000002</v>
      </c>
      <c r="H15" s="125"/>
      <c r="I15" s="9" t="s">
        <v>3</v>
      </c>
      <c r="J15" s="116">
        <f>60716/1000</f>
        <v>60.716000000000001</v>
      </c>
      <c r="K15" s="117"/>
      <c r="L15" s="10"/>
      <c r="M15" s="10"/>
      <c r="N15" s="10"/>
      <c r="O15" s="10"/>
      <c r="P15" s="10"/>
      <c r="Q15" s="10"/>
      <c r="R15" s="10"/>
      <c r="S15" s="10"/>
      <c r="T15" s="10"/>
      <c r="U15" s="9" t="s">
        <v>3</v>
      </c>
      <c r="V15" s="13">
        <v>39.520000000000003</v>
      </c>
      <c r="W15" s="14">
        <v>39.520000000000003</v>
      </c>
      <c r="X15" s="50">
        <v>60716</v>
      </c>
      <c r="Y15" s="50">
        <v>66347</v>
      </c>
      <c r="Z15" s="50">
        <v>41287</v>
      </c>
    </row>
    <row r="16" spans="1:26" s="5" customFormat="1" ht="12">
      <c r="F16" s="4"/>
      <c r="G16" s="15"/>
      <c r="H16" s="15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6"/>
    </row>
    <row r="17" spans="1:26" s="5" customFormat="1" ht="12">
      <c r="B17" s="4"/>
      <c r="C17" s="4"/>
      <c r="D17" s="4"/>
      <c r="F17" s="12"/>
      <c r="G17" s="18"/>
      <c r="H17" s="18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19"/>
    </row>
    <row r="18" spans="1:26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296</v>
      </c>
    </row>
    <row r="19" spans="1:26" s="5" customFormat="1" thickBot="1">
      <c r="A19" s="21"/>
    </row>
    <row r="20" spans="1:26" s="23" customFormat="1" ht="27" customHeight="1" thickBot="1">
      <c r="A20" s="113" t="s">
        <v>7</v>
      </c>
      <c r="B20" s="113" t="s">
        <v>8</v>
      </c>
      <c r="C20" s="113" t="s">
        <v>9</v>
      </c>
      <c r="D20" s="114" t="s">
        <v>10</v>
      </c>
      <c r="E20" s="114"/>
      <c r="F20" s="114"/>
      <c r="G20" s="114" t="s">
        <v>11</v>
      </c>
      <c r="H20" s="114"/>
      <c r="I20" s="114"/>
      <c r="J20" s="114" t="s">
        <v>12</v>
      </c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</row>
    <row r="21" spans="1:26" s="23" customFormat="1" ht="22.5" customHeight="1" thickBot="1">
      <c r="A21" s="113"/>
      <c r="B21" s="113"/>
      <c r="C21" s="113"/>
      <c r="D21" s="115" t="s">
        <v>1</v>
      </c>
      <c r="E21" s="22" t="s">
        <v>13</v>
      </c>
      <c r="F21" s="22" t="s">
        <v>14</v>
      </c>
      <c r="G21" s="115" t="s">
        <v>1</v>
      </c>
      <c r="H21" s="22" t="s">
        <v>13</v>
      </c>
      <c r="I21" s="22" t="s">
        <v>14</v>
      </c>
      <c r="J21" s="115" t="s">
        <v>1</v>
      </c>
      <c r="K21" s="22" t="s">
        <v>13</v>
      </c>
      <c r="L21" s="22"/>
      <c r="M21" s="22"/>
      <c r="N21" s="22"/>
      <c r="O21" s="22"/>
      <c r="P21" s="22"/>
      <c r="Q21" s="22"/>
      <c r="R21" s="22"/>
      <c r="S21" s="22"/>
      <c r="T21" s="22"/>
      <c r="U21" s="22" t="s">
        <v>14</v>
      </c>
    </row>
    <row r="22" spans="1:26" s="23" customFormat="1" ht="22.5" customHeight="1" thickBot="1">
      <c r="A22" s="113"/>
      <c r="B22" s="113"/>
      <c r="C22" s="113"/>
      <c r="D22" s="115"/>
      <c r="E22" s="22" t="s">
        <v>15</v>
      </c>
      <c r="F22" s="22" t="s">
        <v>16</v>
      </c>
      <c r="G22" s="115"/>
      <c r="H22" s="22" t="s">
        <v>15</v>
      </c>
      <c r="I22" s="22" t="s">
        <v>16</v>
      </c>
      <c r="J22" s="115"/>
      <c r="K22" s="22" t="s">
        <v>15</v>
      </c>
      <c r="L22" s="22"/>
      <c r="M22" s="22"/>
      <c r="N22" s="22"/>
      <c r="O22" s="22"/>
      <c r="P22" s="22"/>
      <c r="Q22" s="22"/>
      <c r="R22" s="22"/>
      <c r="S22" s="22"/>
      <c r="T22" s="22"/>
      <c r="U22" s="22" t="s">
        <v>16</v>
      </c>
    </row>
    <row r="23" spans="1:26" s="4" customFormat="1">
      <c r="A23" s="56">
        <v>1</v>
      </c>
      <c r="B23" s="56">
        <v>2</v>
      </c>
      <c r="C23" s="56">
        <v>3</v>
      </c>
      <c r="D23" s="57">
        <v>4</v>
      </c>
      <c r="E23" s="56">
        <v>5</v>
      </c>
      <c r="F23" s="56">
        <v>6</v>
      </c>
      <c r="G23" s="57">
        <v>7</v>
      </c>
      <c r="H23" s="56">
        <v>8</v>
      </c>
      <c r="I23" s="56">
        <v>9</v>
      </c>
      <c r="J23" s="57">
        <v>10</v>
      </c>
      <c r="K23" s="56">
        <v>11</v>
      </c>
      <c r="L23" s="56"/>
      <c r="M23" s="56"/>
      <c r="N23" s="56"/>
      <c r="O23" s="56"/>
      <c r="P23" s="56"/>
      <c r="Q23" s="56"/>
      <c r="R23" s="56"/>
      <c r="S23" s="56"/>
      <c r="T23" s="56"/>
      <c r="U23" s="56">
        <v>12</v>
      </c>
    </row>
    <row r="24" spans="1:26" s="26" customFormat="1" ht="21" customHeight="1">
      <c r="A24" s="111" t="s">
        <v>43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</row>
    <row r="25" spans="1:26" s="26" customFormat="1" ht="108">
      <c r="A25" s="58">
        <v>1</v>
      </c>
      <c r="B25" s="59" t="s">
        <v>44</v>
      </c>
      <c r="C25" s="60">
        <v>0.69120000000000004</v>
      </c>
      <c r="D25" s="61">
        <v>654.26</v>
      </c>
      <c r="E25" s="62" t="s">
        <v>45</v>
      </c>
      <c r="F25" s="61" t="s">
        <v>46</v>
      </c>
      <c r="G25" s="61">
        <v>452</v>
      </c>
      <c r="H25" s="61" t="s">
        <v>47</v>
      </c>
      <c r="I25" s="61" t="s">
        <v>48</v>
      </c>
      <c r="J25" s="61">
        <v>4610</v>
      </c>
      <c r="K25" s="62" t="s">
        <v>49</v>
      </c>
      <c r="L25" s="62"/>
      <c r="M25" s="62"/>
      <c r="N25" s="62"/>
      <c r="O25" s="62"/>
      <c r="P25" s="62"/>
      <c r="Q25" s="62"/>
      <c r="R25" s="62"/>
      <c r="S25" s="62"/>
      <c r="T25" s="62"/>
      <c r="U25" s="62" t="s">
        <v>50</v>
      </c>
    </row>
    <row r="26" spans="1:26" s="26" customFormat="1" ht="24">
      <c r="A26" s="63"/>
      <c r="B26" s="64" t="s">
        <v>51</v>
      </c>
      <c r="C26" s="65" t="s">
        <v>52</v>
      </c>
      <c r="D26" s="66"/>
      <c r="E26" s="67"/>
      <c r="F26" s="66"/>
      <c r="G26" s="66">
        <v>206</v>
      </c>
      <c r="H26" s="66"/>
      <c r="I26" s="66"/>
      <c r="J26" s="66">
        <v>2373</v>
      </c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6" s="26" customFormat="1" ht="24">
      <c r="A27" s="63"/>
      <c r="B27" s="64" t="s">
        <v>53</v>
      </c>
      <c r="C27" s="65" t="s">
        <v>54</v>
      </c>
      <c r="D27" s="66"/>
      <c r="E27" s="67"/>
      <c r="F27" s="66"/>
      <c r="G27" s="66">
        <v>195</v>
      </c>
      <c r="H27" s="66"/>
      <c r="I27" s="66"/>
      <c r="J27" s="66">
        <v>2096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spans="1:26" s="4" customFormat="1" ht="12">
      <c r="A28" s="63"/>
      <c r="B28" s="64" t="s">
        <v>55</v>
      </c>
      <c r="C28" s="65" t="s">
        <v>56</v>
      </c>
      <c r="D28" s="66"/>
      <c r="E28" s="67"/>
      <c r="F28" s="66"/>
      <c r="G28" s="66">
        <v>853</v>
      </c>
      <c r="H28" s="66"/>
      <c r="I28" s="66"/>
      <c r="J28" s="66">
        <v>9079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26"/>
      <c r="W28" s="26"/>
      <c r="X28" s="26"/>
      <c r="Y28" s="26"/>
      <c r="Z28" s="26"/>
    </row>
    <row r="29" spans="1:26" s="4" customFormat="1" ht="60">
      <c r="A29" s="58">
        <v>2</v>
      </c>
      <c r="B29" s="59" t="s">
        <v>57</v>
      </c>
      <c r="C29" s="60">
        <v>0.69120000000000004</v>
      </c>
      <c r="D29" s="61">
        <v>44.21</v>
      </c>
      <c r="E29" s="62"/>
      <c r="F29" s="61">
        <v>44.21</v>
      </c>
      <c r="G29" s="61">
        <v>31</v>
      </c>
      <c r="H29" s="61"/>
      <c r="I29" s="61">
        <v>31</v>
      </c>
      <c r="J29" s="61">
        <v>280</v>
      </c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>
        <v>280</v>
      </c>
      <c r="V29" s="26"/>
      <c r="W29" s="26"/>
      <c r="X29" s="26"/>
      <c r="Y29" s="26"/>
      <c r="Z29" s="26"/>
    </row>
    <row r="30" spans="1:26" s="4" customFormat="1" ht="12">
      <c r="A30" s="63"/>
      <c r="B30" s="64" t="s">
        <v>55</v>
      </c>
      <c r="C30" s="65" t="s">
        <v>56</v>
      </c>
      <c r="D30" s="66"/>
      <c r="E30" s="67"/>
      <c r="F30" s="66"/>
      <c r="G30" s="66">
        <v>31</v>
      </c>
      <c r="H30" s="66"/>
      <c r="I30" s="66"/>
      <c r="J30" s="66">
        <v>280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26"/>
      <c r="W30" s="26"/>
      <c r="X30" s="26"/>
      <c r="Y30" s="26"/>
      <c r="Z30" s="26"/>
    </row>
    <row r="31" spans="1:26" s="4" customFormat="1" ht="72">
      <c r="A31" s="58">
        <v>3</v>
      </c>
      <c r="B31" s="59" t="s">
        <v>58</v>
      </c>
      <c r="C31" s="60">
        <v>0.69120000000000004</v>
      </c>
      <c r="D31" s="61">
        <v>57.34</v>
      </c>
      <c r="E31" s="62"/>
      <c r="F31" s="61">
        <v>57.34</v>
      </c>
      <c r="G31" s="61">
        <v>40</v>
      </c>
      <c r="H31" s="61"/>
      <c r="I31" s="61">
        <v>40</v>
      </c>
      <c r="J31" s="61">
        <v>186</v>
      </c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>
        <v>186</v>
      </c>
      <c r="V31" s="26"/>
      <c r="W31" s="26"/>
      <c r="X31" s="26"/>
      <c r="Y31" s="26"/>
      <c r="Z31" s="26"/>
    </row>
    <row r="32" spans="1:26" s="28" customFormat="1" ht="12">
      <c r="A32" s="68"/>
      <c r="B32" s="69" t="s">
        <v>55</v>
      </c>
      <c r="C32" s="70" t="s">
        <v>56</v>
      </c>
      <c r="D32" s="71"/>
      <c r="E32" s="72"/>
      <c r="F32" s="71"/>
      <c r="G32" s="71">
        <v>40</v>
      </c>
      <c r="H32" s="71"/>
      <c r="I32" s="71"/>
      <c r="J32" s="71">
        <v>186</v>
      </c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26"/>
      <c r="W32" s="26"/>
      <c r="X32" s="26"/>
      <c r="Y32" s="26"/>
      <c r="Z32" s="26"/>
    </row>
    <row r="33" spans="1:26" ht="36">
      <c r="A33" s="105" t="s">
        <v>59</v>
      </c>
      <c r="B33" s="106"/>
      <c r="C33" s="106"/>
      <c r="D33" s="106"/>
      <c r="E33" s="106"/>
      <c r="F33" s="106"/>
      <c r="G33" s="61">
        <v>523</v>
      </c>
      <c r="H33" s="61" t="s">
        <v>47</v>
      </c>
      <c r="I33" s="61" t="s">
        <v>60</v>
      </c>
      <c r="J33" s="61">
        <v>5076</v>
      </c>
      <c r="K33" s="62" t="s">
        <v>49</v>
      </c>
      <c r="L33" s="62"/>
      <c r="M33" s="62"/>
      <c r="N33" s="62"/>
      <c r="O33" s="62"/>
      <c r="P33" s="62"/>
      <c r="Q33" s="62"/>
      <c r="R33" s="62"/>
      <c r="S33" s="62"/>
      <c r="T33" s="62"/>
      <c r="U33" s="62" t="s">
        <v>61</v>
      </c>
      <c r="V33" s="26"/>
      <c r="W33" s="26"/>
      <c r="X33" s="26"/>
      <c r="Y33" s="26"/>
      <c r="Z33" s="26"/>
    </row>
    <row r="34" spans="1:26">
      <c r="A34" s="105" t="s">
        <v>62</v>
      </c>
      <c r="B34" s="106"/>
      <c r="C34" s="106"/>
      <c r="D34" s="106"/>
      <c r="E34" s="106"/>
      <c r="F34" s="106"/>
      <c r="G34" s="61"/>
      <c r="H34" s="61"/>
      <c r="I34" s="61"/>
      <c r="J34" s="61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26"/>
      <c r="W34" s="26"/>
      <c r="X34" s="26"/>
      <c r="Y34" s="26"/>
      <c r="Z34" s="26"/>
    </row>
    <row r="35" spans="1:26">
      <c r="A35" s="105" t="s">
        <v>63</v>
      </c>
      <c r="B35" s="106"/>
      <c r="C35" s="106"/>
      <c r="D35" s="106"/>
      <c r="E35" s="106"/>
      <c r="F35" s="106"/>
      <c r="G35" s="61">
        <v>229</v>
      </c>
      <c r="H35" s="61"/>
      <c r="I35" s="61"/>
      <c r="J35" s="61">
        <v>3082</v>
      </c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26"/>
      <c r="W35" s="26"/>
      <c r="X35" s="26"/>
      <c r="Y35" s="26"/>
      <c r="Z35" s="26"/>
    </row>
    <row r="36" spans="1:26">
      <c r="A36" s="105" t="s">
        <v>64</v>
      </c>
      <c r="B36" s="106"/>
      <c r="C36" s="106"/>
      <c r="D36" s="106"/>
      <c r="E36" s="106"/>
      <c r="F36" s="106"/>
      <c r="G36" s="61">
        <v>80</v>
      </c>
      <c r="H36" s="61"/>
      <c r="I36" s="61"/>
      <c r="J36" s="61">
        <v>587</v>
      </c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26"/>
      <c r="W36" s="26"/>
      <c r="X36" s="26"/>
      <c r="Y36" s="26"/>
      <c r="Z36" s="26"/>
    </row>
    <row r="37" spans="1:26">
      <c r="A37" s="105" t="s">
        <v>65</v>
      </c>
      <c r="B37" s="106"/>
      <c r="C37" s="106"/>
      <c r="D37" s="106"/>
      <c r="E37" s="106"/>
      <c r="F37" s="106"/>
      <c r="G37" s="61">
        <v>218</v>
      </c>
      <c r="H37" s="61"/>
      <c r="I37" s="61"/>
      <c r="J37" s="61">
        <v>1455</v>
      </c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26"/>
      <c r="W37" s="26"/>
      <c r="X37" s="26"/>
      <c r="Y37" s="26"/>
      <c r="Z37" s="26"/>
    </row>
    <row r="38" spans="1:26">
      <c r="A38" s="107" t="s">
        <v>66</v>
      </c>
      <c r="B38" s="108"/>
      <c r="C38" s="108"/>
      <c r="D38" s="108"/>
      <c r="E38" s="108"/>
      <c r="F38" s="108"/>
      <c r="G38" s="73">
        <v>206</v>
      </c>
      <c r="H38" s="73"/>
      <c r="I38" s="73"/>
      <c r="J38" s="73">
        <v>2373</v>
      </c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26"/>
      <c r="W38" s="26"/>
      <c r="X38" s="26"/>
      <c r="Y38" s="26"/>
      <c r="Z38" s="26"/>
    </row>
    <row r="39" spans="1:26">
      <c r="A39" s="107" t="s">
        <v>67</v>
      </c>
      <c r="B39" s="108"/>
      <c r="C39" s="108"/>
      <c r="D39" s="108"/>
      <c r="E39" s="108"/>
      <c r="F39" s="108"/>
      <c r="G39" s="73">
        <v>195</v>
      </c>
      <c r="H39" s="73"/>
      <c r="I39" s="73"/>
      <c r="J39" s="73">
        <v>2096</v>
      </c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26"/>
      <c r="W39" s="26"/>
      <c r="X39" s="26"/>
      <c r="Y39" s="26"/>
      <c r="Z39" s="26"/>
    </row>
    <row r="40" spans="1:26">
      <c r="A40" s="107" t="s">
        <v>68</v>
      </c>
      <c r="B40" s="108"/>
      <c r="C40" s="108"/>
      <c r="D40" s="108"/>
      <c r="E40" s="108"/>
      <c r="F40" s="108"/>
      <c r="G40" s="73"/>
      <c r="H40" s="73"/>
      <c r="I40" s="73"/>
      <c r="J40" s="73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26"/>
      <c r="W40" s="26"/>
      <c r="X40" s="26"/>
      <c r="Y40" s="26"/>
      <c r="Z40" s="26"/>
    </row>
    <row r="41" spans="1:26">
      <c r="A41" s="105" t="s">
        <v>69</v>
      </c>
      <c r="B41" s="106"/>
      <c r="C41" s="106"/>
      <c r="D41" s="106"/>
      <c r="E41" s="106"/>
      <c r="F41" s="106"/>
      <c r="G41" s="61">
        <v>853</v>
      </c>
      <c r="H41" s="61"/>
      <c r="I41" s="61"/>
      <c r="J41" s="61">
        <v>9079</v>
      </c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26"/>
      <c r="W41" s="26"/>
      <c r="X41" s="26"/>
      <c r="Y41" s="26"/>
      <c r="Z41" s="26"/>
    </row>
    <row r="42" spans="1:26">
      <c r="A42" s="105" t="s">
        <v>70</v>
      </c>
      <c r="B42" s="106"/>
      <c r="C42" s="106"/>
      <c r="D42" s="106"/>
      <c r="E42" s="106"/>
      <c r="F42" s="106"/>
      <c r="G42" s="61">
        <v>31</v>
      </c>
      <c r="H42" s="61"/>
      <c r="I42" s="61"/>
      <c r="J42" s="61">
        <v>280</v>
      </c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26"/>
      <c r="W42" s="26"/>
      <c r="X42" s="26"/>
      <c r="Y42" s="26"/>
      <c r="Z42" s="26"/>
    </row>
    <row r="43" spans="1:26">
      <c r="A43" s="105" t="s">
        <v>71</v>
      </c>
      <c r="B43" s="106"/>
      <c r="C43" s="106"/>
      <c r="D43" s="106"/>
      <c r="E43" s="106"/>
      <c r="F43" s="106"/>
      <c r="G43" s="61">
        <v>40</v>
      </c>
      <c r="H43" s="61"/>
      <c r="I43" s="61"/>
      <c r="J43" s="61">
        <v>186</v>
      </c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26"/>
      <c r="W43" s="26"/>
      <c r="X43" s="26"/>
      <c r="Y43" s="26"/>
      <c r="Z43" s="26"/>
    </row>
    <row r="44" spans="1:26">
      <c r="A44" s="105" t="s">
        <v>72</v>
      </c>
      <c r="B44" s="106"/>
      <c r="C44" s="106"/>
      <c r="D44" s="106"/>
      <c r="E44" s="106"/>
      <c r="F44" s="106"/>
      <c r="G44" s="61">
        <v>924</v>
      </c>
      <c r="H44" s="61"/>
      <c r="I44" s="61"/>
      <c r="J44" s="61">
        <v>9545</v>
      </c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26"/>
      <c r="W44" s="26"/>
      <c r="X44" s="26"/>
      <c r="Y44" s="26"/>
      <c r="Z44" s="26"/>
    </row>
    <row r="45" spans="1:26">
      <c r="A45" s="109" t="s">
        <v>73</v>
      </c>
      <c r="B45" s="110"/>
      <c r="C45" s="110"/>
      <c r="D45" s="110"/>
      <c r="E45" s="110"/>
      <c r="F45" s="110"/>
      <c r="G45" s="75">
        <v>924</v>
      </c>
      <c r="H45" s="75"/>
      <c r="I45" s="75"/>
      <c r="J45" s="75">
        <v>9545</v>
      </c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26"/>
      <c r="W45" s="26"/>
      <c r="X45" s="26"/>
      <c r="Y45" s="26"/>
      <c r="Z45" s="26"/>
    </row>
    <row r="46" spans="1:26" ht="21" customHeight="1">
      <c r="A46" s="111" t="s">
        <v>74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26"/>
      <c r="W46" s="26"/>
      <c r="X46" s="26"/>
      <c r="Y46" s="26"/>
      <c r="Z46" s="26"/>
    </row>
    <row r="47" spans="1:26" ht="72">
      <c r="A47" s="58">
        <v>4</v>
      </c>
      <c r="B47" s="59" t="s">
        <v>75</v>
      </c>
      <c r="C47" s="60">
        <v>1.6759999999999999</v>
      </c>
      <c r="D47" s="61">
        <v>6176.66</v>
      </c>
      <c r="E47" s="62" t="s">
        <v>76</v>
      </c>
      <c r="F47" s="61" t="s">
        <v>77</v>
      </c>
      <c r="G47" s="61">
        <v>10352</v>
      </c>
      <c r="H47" s="61" t="s">
        <v>78</v>
      </c>
      <c r="I47" s="61" t="s">
        <v>79</v>
      </c>
      <c r="J47" s="61">
        <v>81952</v>
      </c>
      <c r="K47" s="62" t="s">
        <v>80</v>
      </c>
      <c r="L47" s="62"/>
      <c r="M47" s="62"/>
      <c r="N47" s="62"/>
      <c r="O47" s="62"/>
      <c r="P47" s="62"/>
      <c r="Q47" s="62"/>
      <c r="R47" s="62"/>
      <c r="S47" s="62"/>
      <c r="T47" s="62"/>
      <c r="U47" s="62" t="s">
        <v>81</v>
      </c>
      <c r="V47" s="26"/>
      <c r="W47" s="26"/>
      <c r="X47" s="26"/>
      <c r="Y47" s="26"/>
      <c r="Z47" s="26"/>
    </row>
    <row r="48" spans="1:26" ht="24">
      <c r="A48" s="63"/>
      <c r="B48" s="64" t="s">
        <v>82</v>
      </c>
      <c r="C48" s="65" t="s">
        <v>83</v>
      </c>
      <c r="D48" s="66"/>
      <c r="E48" s="67"/>
      <c r="F48" s="66"/>
      <c r="G48" s="66">
        <v>4668</v>
      </c>
      <c r="H48" s="66"/>
      <c r="I48" s="66"/>
      <c r="J48" s="66">
        <v>53707</v>
      </c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26"/>
      <c r="W48" s="26"/>
      <c r="X48" s="26"/>
      <c r="Y48" s="26"/>
      <c r="Z48" s="26"/>
    </row>
    <row r="49" spans="1:26" ht="24">
      <c r="A49" s="63"/>
      <c r="B49" s="64" t="s">
        <v>84</v>
      </c>
      <c r="C49" s="65" t="s">
        <v>54</v>
      </c>
      <c r="D49" s="66"/>
      <c r="E49" s="67"/>
      <c r="F49" s="66"/>
      <c r="G49" s="66">
        <v>3052</v>
      </c>
      <c r="H49" s="66"/>
      <c r="I49" s="66"/>
      <c r="J49" s="66">
        <v>32902</v>
      </c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26"/>
      <c r="W49" s="26"/>
      <c r="X49" s="26"/>
      <c r="Y49" s="26"/>
      <c r="Z49" s="26"/>
    </row>
    <row r="50" spans="1:26">
      <c r="A50" s="63"/>
      <c r="B50" s="64" t="s">
        <v>55</v>
      </c>
      <c r="C50" s="65" t="s">
        <v>56</v>
      </c>
      <c r="D50" s="66"/>
      <c r="E50" s="67"/>
      <c r="F50" s="66"/>
      <c r="G50" s="66">
        <v>18072</v>
      </c>
      <c r="H50" s="66"/>
      <c r="I50" s="66"/>
      <c r="J50" s="66">
        <v>168561</v>
      </c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26"/>
      <c r="W50" s="26"/>
      <c r="X50" s="26"/>
      <c r="Y50" s="26"/>
      <c r="Z50" s="26"/>
    </row>
    <row r="51" spans="1:26" ht="48">
      <c r="A51" s="58">
        <v>5</v>
      </c>
      <c r="B51" s="59" t="s">
        <v>85</v>
      </c>
      <c r="C51" s="60">
        <v>167.6</v>
      </c>
      <c r="D51" s="61">
        <v>154.43</v>
      </c>
      <c r="E51" s="62" t="s">
        <v>86</v>
      </c>
      <c r="F51" s="61"/>
      <c r="G51" s="61">
        <v>25882</v>
      </c>
      <c r="H51" s="61" t="s">
        <v>87</v>
      </c>
      <c r="I51" s="61"/>
      <c r="J51" s="61">
        <v>163314</v>
      </c>
      <c r="K51" s="62" t="s">
        <v>88</v>
      </c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26"/>
      <c r="W51" s="26"/>
      <c r="X51" s="26"/>
      <c r="Y51" s="26"/>
      <c r="Z51" s="26"/>
    </row>
    <row r="52" spans="1:26" ht="48">
      <c r="A52" s="58">
        <v>6</v>
      </c>
      <c r="B52" s="59" t="s">
        <v>89</v>
      </c>
      <c r="C52" s="60">
        <v>0.01</v>
      </c>
      <c r="D52" s="61">
        <v>59754.720000000001</v>
      </c>
      <c r="E52" s="62" t="s">
        <v>90</v>
      </c>
      <c r="F52" s="61" t="s">
        <v>91</v>
      </c>
      <c r="G52" s="61">
        <v>598</v>
      </c>
      <c r="H52" s="61" t="s">
        <v>92</v>
      </c>
      <c r="I52" s="61" t="s">
        <v>93</v>
      </c>
      <c r="J52" s="61">
        <v>5084</v>
      </c>
      <c r="K52" s="62" t="s">
        <v>94</v>
      </c>
      <c r="L52" s="62"/>
      <c r="M52" s="62"/>
      <c r="N52" s="62"/>
      <c r="O52" s="62"/>
      <c r="P52" s="62"/>
      <c r="Q52" s="62"/>
      <c r="R52" s="62"/>
      <c r="S52" s="62"/>
      <c r="T52" s="62"/>
      <c r="U52" s="62" t="s">
        <v>95</v>
      </c>
      <c r="V52" s="26"/>
      <c r="W52" s="26"/>
      <c r="X52" s="26"/>
      <c r="Y52" s="26"/>
      <c r="Z52" s="26"/>
    </row>
    <row r="53" spans="1:26" ht="24">
      <c r="A53" s="63"/>
      <c r="B53" s="64" t="s">
        <v>96</v>
      </c>
      <c r="C53" s="65" t="s">
        <v>83</v>
      </c>
      <c r="D53" s="66"/>
      <c r="E53" s="67"/>
      <c r="F53" s="66"/>
      <c r="G53" s="66">
        <v>334</v>
      </c>
      <c r="H53" s="66"/>
      <c r="I53" s="66"/>
      <c r="J53" s="66">
        <v>3846</v>
      </c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26"/>
      <c r="W53" s="26"/>
      <c r="X53" s="26"/>
      <c r="Y53" s="26"/>
      <c r="Z53" s="26"/>
    </row>
    <row r="54" spans="1:26" ht="24">
      <c r="A54" s="63"/>
      <c r="B54" s="64" t="s">
        <v>97</v>
      </c>
      <c r="C54" s="65" t="s">
        <v>54</v>
      </c>
      <c r="D54" s="66"/>
      <c r="E54" s="67"/>
      <c r="F54" s="66"/>
      <c r="G54" s="66">
        <v>218</v>
      </c>
      <c r="H54" s="66"/>
      <c r="I54" s="66"/>
      <c r="J54" s="66">
        <v>2356</v>
      </c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26"/>
      <c r="W54" s="26"/>
      <c r="X54" s="26"/>
      <c r="Y54" s="26"/>
      <c r="Z54" s="26"/>
    </row>
    <row r="55" spans="1:26">
      <c r="A55" s="63"/>
      <c r="B55" s="64" t="s">
        <v>55</v>
      </c>
      <c r="C55" s="65" t="s">
        <v>56</v>
      </c>
      <c r="D55" s="66"/>
      <c r="E55" s="67"/>
      <c r="F55" s="66"/>
      <c r="G55" s="66">
        <v>1150</v>
      </c>
      <c r="H55" s="66"/>
      <c r="I55" s="66"/>
      <c r="J55" s="66">
        <v>11286</v>
      </c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26"/>
      <c r="W55" s="26"/>
      <c r="X55" s="26"/>
      <c r="Y55" s="26"/>
      <c r="Z55" s="26"/>
    </row>
    <row r="56" spans="1:26" ht="48">
      <c r="A56" s="58">
        <v>7</v>
      </c>
      <c r="B56" s="59" t="s">
        <v>98</v>
      </c>
      <c r="C56" s="60">
        <v>1</v>
      </c>
      <c r="D56" s="61">
        <v>2497.91</v>
      </c>
      <c r="E56" s="62" t="s">
        <v>99</v>
      </c>
      <c r="F56" s="61"/>
      <c r="G56" s="61">
        <v>2498</v>
      </c>
      <c r="H56" s="61" t="s">
        <v>100</v>
      </c>
      <c r="I56" s="61"/>
      <c r="J56" s="61">
        <v>15762</v>
      </c>
      <c r="K56" s="62" t="s">
        <v>101</v>
      </c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26"/>
      <c r="W56" s="26"/>
      <c r="X56" s="26"/>
      <c r="Y56" s="26"/>
      <c r="Z56" s="26"/>
    </row>
    <row r="57" spans="1:26" ht="48">
      <c r="A57" s="58">
        <v>8</v>
      </c>
      <c r="B57" s="59" t="s">
        <v>102</v>
      </c>
      <c r="C57" s="60">
        <v>0.04</v>
      </c>
      <c r="D57" s="61">
        <v>14332.64</v>
      </c>
      <c r="E57" s="62" t="s">
        <v>103</v>
      </c>
      <c r="F57" s="61" t="s">
        <v>104</v>
      </c>
      <c r="G57" s="61">
        <v>573</v>
      </c>
      <c r="H57" s="61" t="s">
        <v>105</v>
      </c>
      <c r="I57" s="61">
        <v>16</v>
      </c>
      <c r="J57" s="61">
        <v>6497</v>
      </c>
      <c r="K57" s="62" t="s">
        <v>106</v>
      </c>
      <c r="L57" s="62"/>
      <c r="M57" s="62"/>
      <c r="N57" s="62"/>
      <c r="O57" s="62"/>
      <c r="P57" s="62"/>
      <c r="Q57" s="62"/>
      <c r="R57" s="62"/>
      <c r="S57" s="62"/>
      <c r="T57" s="62"/>
      <c r="U57" s="62" t="s">
        <v>107</v>
      </c>
      <c r="V57" s="26"/>
      <c r="W57" s="26"/>
      <c r="X57" s="26"/>
      <c r="Y57" s="26"/>
      <c r="Z57" s="26"/>
    </row>
    <row r="58" spans="1:26" ht="24">
      <c r="A58" s="63"/>
      <c r="B58" s="64" t="s">
        <v>108</v>
      </c>
      <c r="C58" s="65" t="s">
        <v>83</v>
      </c>
      <c r="D58" s="66"/>
      <c r="E58" s="67"/>
      <c r="F58" s="66"/>
      <c r="G58" s="66">
        <v>558</v>
      </c>
      <c r="H58" s="66"/>
      <c r="I58" s="66"/>
      <c r="J58" s="66">
        <v>6420</v>
      </c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26"/>
      <c r="W58" s="26"/>
      <c r="X58" s="26"/>
      <c r="Y58" s="26"/>
      <c r="Z58" s="26"/>
    </row>
    <row r="59" spans="1:26" ht="24">
      <c r="A59" s="63"/>
      <c r="B59" s="64" t="s">
        <v>109</v>
      </c>
      <c r="C59" s="65" t="s">
        <v>54</v>
      </c>
      <c r="D59" s="66"/>
      <c r="E59" s="67"/>
      <c r="F59" s="66"/>
      <c r="G59" s="66">
        <v>365</v>
      </c>
      <c r="H59" s="66"/>
      <c r="I59" s="66"/>
      <c r="J59" s="66">
        <v>3933</v>
      </c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26"/>
      <c r="W59" s="26"/>
      <c r="X59" s="26"/>
      <c r="Y59" s="26"/>
      <c r="Z59" s="26"/>
    </row>
    <row r="60" spans="1:26">
      <c r="A60" s="63"/>
      <c r="B60" s="64" t="s">
        <v>55</v>
      </c>
      <c r="C60" s="65" t="s">
        <v>56</v>
      </c>
      <c r="D60" s="66"/>
      <c r="E60" s="67"/>
      <c r="F60" s="66"/>
      <c r="G60" s="66">
        <v>1496</v>
      </c>
      <c r="H60" s="66"/>
      <c r="I60" s="66"/>
      <c r="J60" s="66">
        <v>16850</v>
      </c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26"/>
      <c r="W60" s="26"/>
      <c r="X60" s="26"/>
      <c r="Y60" s="26"/>
      <c r="Z60" s="26"/>
    </row>
    <row r="61" spans="1:26" ht="48">
      <c r="A61" s="77">
        <v>9</v>
      </c>
      <c r="B61" s="78" t="s">
        <v>110</v>
      </c>
      <c r="C61" s="79">
        <v>4</v>
      </c>
      <c r="D61" s="80">
        <v>1053.3</v>
      </c>
      <c r="E61" s="81" t="s">
        <v>111</v>
      </c>
      <c r="F61" s="80"/>
      <c r="G61" s="80">
        <v>4213</v>
      </c>
      <c r="H61" s="80" t="s">
        <v>112</v>
      </c>
      <c r="I61" s="80"/>
      <c r="J61" s="80">
        <v>26585</v>
      </c>
      <c r="K61" s="81" t="s">
        <v>113</v>
      </c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26"/>
      <c r="W61" s="26"/>
      <c r="X61" s="26"/>
      <c r="Y61" s="26"/>
      <c r="Z61" s="26"/>
    </row>
    <row r="62" spans="1:26" ht="36">
      <c r="A62" s="105" t="s">
        <v>59</v>
      </c>
      <c r="B62" s="106"/>
      <c r="C62" s="106"/>
      <c r="D62" s="106"/>
      <c r="E62" s="106"/>
      <c r="F62" s="106"/>
      <c r="G62" s="61">
        <v>44116</v>
      </c>
      <c r="H62" s="61" t="s">
        <v>114</v>
      </c>
      <c r="I62" s="61" t="s">
        <v>115</v>
      </c>
      <c r="J62" s="61">
        <v>299194</v>
      </c>
      <c r="K62" s="62" t="s">
        <v>116</v>
      </c>
      <c r="L62" s="62"/>
      <c r="M62" s="62"/>
      <c r="N62" s="62"/>
      <c r="O62" s="62"/>
      <c r="P62" s="62"/>
      <c r="Q62" s="62"/>
      <c r="R62" s="62"/>
      <c r="S62" s="62"/>
      <c r="T62" s="62"/>
      <c r="U62" s="62" t="s">
        <v>117</v>
      </c>
      <c r="V62" s="26"/>
      <c r="W62" s="26"/>
      <c r="X62" s="26"/>
      <c r="Y62" s="26"/>
      <c r="Z62" s="26"/>
    </row>
    <row r="63" spans="1:26">
      <c r="A63" s="105" t="s">
        <v>62</v>
      </c>
      <c r="B63" s="106"/>
      <c r="C63" s="106"/>
      <c r="D63" s="106"/>
      <c r="E63" s="106"/>
      <c r="F63" s="106"/>
      <c r="G63" s="61"/>
      <c r="H63" s="61"/>
      <c r="I63" s="61"/>
      <c r="J63" s="61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26"/>
      <c r="W63" s="26"/>
      <c r="X63" s="26"/>
      <c r="Y63" s="26"/>
      <c r="Z63" s="26"/>
    </row>
    <row r="64" spans="1:26">
      <c r="A64" s="105" t="s">
        <v>63</v>
      </c>
      <c r="B64" s="106"/>
      <c r="C64" s="106"/>
      <c r="D64" s="106"/>
      <c r="E64" s="106"/>
      <c r="F64" s="106"/>
      <c r="G64" s="61">
        <v>4277</v>
      </c>
      <c r="H64" s="61"/>
      <c r="I64" s="61"/>
      <c r="J64" s="61">
        <v>57634</v>
      </c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26"/>
      <c r="W64" s="26"/>
      <c r="X64" s="26"/>
      <c r="Y64" s="26"/>
      <c r="Z64" s="26"/>
    </row>
    <row r="65" spans="1:26">
      <c r="A65" s="105" t="s">
        <v>64</v>
      </c>
      <c r="B65" s="106"/>
      <c r="C65" s="106"/>
      <c r="D65" s="106"/>
      <c r="E65" s="106"/>
      <c r="F65" s="106"/>
      <c r="G65" s="61">
        <v>34605</v>
      </c>
      <c r="H65" s="61"/>
      <c r="I65" s="61"/>
      <c r="J65" s="61">
        <v>215783</v>
      </c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26"/>
      <c r="W65" s="26"/>
      <c r="X65" s="26"/>
      <c r="Y65" s="26"/>
      <c r="Z65" s="26"/>
    </row>
    <row r="66" spans="1:26">
      <c r="A66" s="105" t="s">
        <v>65</v>
      </c>
      <c r="B66" s="106"/>
      <c r="C66" s="106"/>
      <c r="D66" s="106"/>
      <c r="E66" s="106"/>
      <c r="F66" s="106"/>
      <c r="G66" s="61">
        <v>5876</v>
      </c>
      <c r="H66" s="61"/>
      <c r="I66" s="61"/>
      <c r="J66" s="61">
        <v>34428</v>
      </c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26"/>
      <c r="W66" s="26"/>
      <c r="X66" s="26"/>
      <c r="Y66" s="26"/>
      <c r="Z66" s="26"/>
    </row>
    <row r="67" spans="1:26">
      <c r="A67" s="107" t="s">
        <v>66</v>
      </c>
      <c r="B67" s="108"/>
      <c r="C67" s="108"/>
      <c r="D67" s="108"/>
      <c r="E67" s="108"/>
      <c r="F67" s="108"/>
      <c r="G67" s="73">
        <v>5560</v>
      </c>
      <c r="H67" s="73"/>
      <c r="I67" s="73"/>
      <c r="J67" s="73">
        <v>63974</v>
      </c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26"/>
      <c r="W67" s="26"/>
      <c r="X67" s="26"/>
      <c r="Y67" s="26"/>
      <c r="Z67" s="26"/>
    </row>
    <row r="68" spans="1:26">
      <c r="A68" s="107" t="s">
        <v>67</v>
      </c>
      <c r="B68" s="108"/>
      <c r="C68" s="108"/>
      <c r="D68" s="108"/>
      <c r="E68" s="108"/>
      <c r="F68" s="108"/>
      <c r="G68" s="73">
        <v>3635</v>
      </c>
      <c r="H68" s="73"/>
      <c r="I68" s="73"/>
      <c r="J68" s="73">
        <v>39191</v>
      </c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26"/>
      <c r="W68" s="26"/>
      <c r="X68" s="26"/>
      <c r="Y68" s="26"/>
      <c r="Z68" s="26"/>
    </row>
    <row r="69" spans="1:26">
      <c r="A69" s="107" t="s">
        <v>118</v>
      </c>
      <c r="B69" s="108"/>
      <c r="C69" s="108"/>
      <c r="D69" s="108"/>
      <c r="E69" s="108"/>
      <c r="F69" s="108"/>
      <c r="G69" s="73"/>
      <c r="H69" s="73"/>
      <c r="I69" s="73"/>
      <c r="J69" s="73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26"/>
      <c r="W69" s="26"/>
      <c r="X69" s="26"/>
      <c r="Y69" s="26"/>
      <c r="Z69" s="26"/>
    </row>
    <row r="70" spans="1:26" ht="26.1" customHeight="1">
      <c r="A70" s="105" t="s">
        <v>119</v>
      </c>
      <c r="B70" s="106"/>
      <c r="C70" s="106"/>
      <c r="D70" s="106"/>
      <c r="E70" s="106"/>
      <c r="F70" s="106"/>
      <c r="G70" s="61">
        <v>20718</v>
      </c>
      <c r="H70" s="61"/>
      <c r="I70" s="61"/>
      <c r="J70" s="61">
        <v>196698</v>
      </c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26"/>
      <c r="W70" s="26"/>
      <c r="X70" s="26"/>
      <c r="Y70" s="26"/>
      <c r="Z70" s="26"/>
    </row>
    <row r="71" spans="1:26">
      <c r="A71" s="105" t="s">
        <v>120</v>
      </c>
      <c r="B71" s="106"/>
      <c r="C71" s="106"/>
      <c r="D71" s="106"/>
      <c r="E71" s="106"/>
      <c r="F71" s="106"/>
      <c r="G71" s="61">
        <v>32593</v>
      </c>
      <c r="H71" s="61"/>
      <c r="I71" s="61"/>
      <c r="J71" s="61">
        <v>205661</v>
      </c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26"/>
      <c r="W71" s="26"/>
      <c r="X71" s="26"/>
      <c r="Y71" s="26"/>
      <c r="Z71" s="26"/>
    </row>
    <row r="72" spans="1:26">
      <c r="A72" s="105" t="s">
        <v>72</v>
      </c>
      <c r="B72" s="106"/>
      <c r="C72" s="106"/>
      <c r="D72" s="106"/>
      <c r="E72" s="106"/>
      <c r="F72" s="106"/>
      <c r="G72" s="61">
        <v>53311</v>
      </c>
      <c r="H72" s="61"/>
      <c r="I72" s="61"/>
      <c r="J72" s="61">
        <v>402359</v>
      </c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26"/>
      <c r="W72" s="26"/>
      <c r="X72" s="26"/>
      <c r="Y72" s="26"/>
      <c r="Z72" s="26"/>
    </row>
    <row r="73" spans="1:26">
      <c r="A73" s="109" t="s">
        <v>121</v>
      </c>
      <c r="B73" s="110"/>
      <c r="C73" s="110"/>
      <c r="D73" s="110"/>
      <c r="E73" s="110"/>
      <c r="F73" s="110"/>
      <c r="G73" s="75">
        <v>53311</v>
      </c>
      <c r="H73" s="75"/>
      <c r="I73" s="75"/>
      <c r="J73" s="75">
        <v>402359</v>
      </c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26"/>
      <c r="W73" s="26"/>
      <c r="X73" s="26"/>
      <c r="Y73" s="26"/>
      <c r="Z73" s="26"/>
    </row>
    <row r="74" spans="1:26" ht="36">
      <c r="A74" s="105" t="s">
        <v>122</v>
      </c>
      <c r="B74" s="106"/>
      <c r="C74" s="106"/>
      <c r="D74" s="106"/>
      <c r="E74" s="106"/>
      <c r="F74" s="106"/>
      <c r="G74" s="61">
        <v>44639</v>
      </c>
      <c r="H74" s="61" t="s">
        <v>123</v>
      </c>
      <c r="I74" s="61" t="s">
        <v>124</v>
      </c>
      <c r="J74" s="61">
        <v>304270</v>
      </c>
      <c r="K74" s="62" t="s">
        <v>125</v>
      </c>
      <c r="L74" s="62"/>
      <c r="M74" s="62"/>
      <c r="N74" s="62"/>
      <c r="O74" s="62"/>
      <c r="P74" s="62"/>
      <c r="Q74" s="62"/>
      <c r="R74" s="62"/>
      <c r="S74" s="62"/>
      <c r="T74" s="62"/>
      <c r="U74" s="62" t="s">
        <v>126</v>
      </c>
      <c r="V74" s="26"/>
      <c r="W74" s="26"/>
      <c r="X74" s="26"/>
      <c r="Y74" s="26"/>
      <c r="Z74" s="26"/>
    </row>
    <row r="75" spans="1:26">
      <c r="A75" s="105" t="s">
        <v>62</v>
      </c>
      <c r="B75" s="106"/>
      <c r="C75" s="106"/>
      <c r="D75" s="106"/>
      <c r="E75" s="106"/>
      <c r="F75" s="106"/>
      <c r="G75" s="61"/>
      <c r="H75" s="61"/>
      <c r="I75" s="61"/>
      <c r="J75" s="61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26"/>
      <c r="W75" s="26"/>
      <c r="X75" s="26"/>
      <c r="Y75" s="26"/>
      <c r="Z75" s="26"/>
    </row>
    <row r="76" spans="1:26">
      <c r="A76" s="105" t="s">
        <v>63</v>
      </c>
      <c r="B76" s="106"/>
      <c r="C76" s="106"/>
      <c r="D76" s="106"/>
      <c r="E76" s="106"/>
      <c r="F76" s="106"/>
      <c r="G76" s="61">
        <v>4506</v>
      </c>
      <c r="H76" s="61"/>
      <c r="I76" s="61"/>
      <c r="J76" s="61">
        <v>60716</v>
      </c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26"/>
      <c r="W76" s="26"/>
      <c r="X76" s="26"/>
      <c r="Y76" s="26"/>
      <c r="Z76" s="26"/>
    </row>
    <row r="77" spans="1:26">
      <c r="A77" s="105" t="s">
        <v>64</v>
      </c>
      <c r="B77" s="106"/>
      <c r="C77" s="106"/>
      <c r="D77" s="106"/>
      <c r="E77" s="106"/>
      <c r="F77" s="106"/>
      <c r="G77" s="61">
        <v>34685</v>
      </c>
      <c r="H77" s="61"/>
      <c r="I77" s="61"/>
      <c r="J77" s="61">
        <v>216370</v>
      </c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26"/>
      <c r="W77" s="26"/>
      <c r="X77" s="26"/>
      <c r="Y77" s="26"/>
      <c r="Z77" s="26"/>
    </row>
    <row r="78" spans="1:26">
      <c r="A78" s="105" t="s">
        <v>65</v>
      </c>
      <c r="B78" s="106"/>
      <c r="C78" s="106"/>
      <c r="D78" s="106"/>
      <c r="E78" s="106"/>
      <c r="F78" s="106"/>
      <c r="G78" s="61">
        <v>6094</v>
      </c>
      <c r="H78" s="61"/>
      <c r="I78" s="61"/>
      <c r="J78" s="61">
        <v>35883</v>
      </c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26"/>
      <c r="W78" s="26"/>
      <c r="X78" s="26"/>
      <c r="Y78" s="26"/>
      <c r="Z78" s="26"/>
    </row>
    <row r="79" spans="1:26">
      <c r="A79" s="107" t="s">
        <v>66</v>
      </c>
      <c r="B79" s="108"/>
      <c r="C79" s="108"/>
      <c r="D79" s="108"/>
      <c r="E79" s="108"/>
      <c r="F79" s="108"/>
      <c r="G79" s="73">
        <v>5766</v>
      </c>
      <c r="H79" s="73"/>
      <c r="I79" s="73"/>
      <c r="J79" s="73">
        <v>66347</v>
      </c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26"/>
      <c r="W79" s="26"/>
      <c r="X79" s="26"/>
      <c r="Y79" s="26"/>
      <c r="Z79" s="26"/>
    </row>
    <row r="80" spans="1:26">
      <c r="A80" s="107" t="s">
        <v>67</v>
      </c>
      <c r="B80" s="108"/>
      <c r="C80" s="108"/>
      <c r="D80" s="108"/>
      <c r="E80" s="108"/>
      <c r="F80" s="108"/>
      <c r="G80" s="73">
        <v>3830</v>
      </c>
      <c r="H80" s="73"/>
      <c r="I80" s="73"/>
      <c r="J80" s="73">
        <v>41287</v>
      </c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26"/>
      <c r="W80" s="26"/>
      <c r="X80" s="26"/>
      <c r="Y80" s="26"/>
      <c r="Z80" s="26"/>
    </row>
    <row r="81" spans="1:26">
      <c r="A81" s="107" t="s">
        <v>127</v>
      </c>
      <c r="B81" s="108"/>
      <c r="C81" s="108"/>
      <c r="D81" s="108"/>
      <c r="E81" s="108"/>
      <c r="F81" s="108"/>
      <c r="G81" s="73"/>
      <c r="H81" s="73"/>
      <c r="I81" s="73"/>
      <c r="J81" s="73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26"/>
      <c r="W81" s="26"/>
      <c r="X81" s="26"/>
      <c r="Y81" s="26"/>
      <c r="Z81" s="26"/>
    </row>
    <row r="82" spans="1:26">
      <c r="A82" s="105" t="s">
        <v>69</v>
      </c>
      <c r="B82" s="106"/>
      <c r="C82" s="106"/>
      <c r="D82" s="106"/>
      <c r="E82" s="106"/>
      <c r="F82" s="106"/>
      <c r="G82" s="61">
        <v>853</v>
      </c>
      <c r="H82" s="61"/>
      <c r="I82" s="61"/>
      <c r="J82" s="61">
        <v>9079</v>
      </c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26"/>
      <c r="W82" s="26"/>
      <c r="X82" s="26"/>
      <c r="Y82" s="26"/>
      <c r="Z82" s="26"/>
    </row>
    <row r="83" spans="1:26">
      <c r="A83" s="105" t="s">
        <v>70</v>
      </c>
      <c r="B83" s="106"/>
      <c r="C83" s="106"/>
      <c r="D83" s="106"/>
      <c r="E83" s="106"/>
      <c r="F83" s="106"/>
      <c r="G83" s="61">
        <v>31</v>
      </c>
      <c r="H83" s="61"/>
      <c r="I83" s="61"/>
      <c r="J83" s="61">
        <v>280</v>
      </c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26"/>
      <c r="W83" s="26"/>
      <c r="X83" s="26"/>
      <c r="Y83" s="26"/>
      <c r="Z83" s="26"/>
    </row>
    <row r="84" spans="1:26">
      <c r="A84" s="105" t="s">
        <v>71</v>
      </c>
      <c r="B84" s="106"/>
      <c r="C84" s="106"/>
      <c r="D84" s="106"/>
      <c r="E84" s="106"/>
      <c r="F84" s="106"/>
      <c r="G84" s="61">
        <v>40</v>
      </c>
      <c r="H84" s="61"/>
      <c r="I84" s="61"/>
      <c r="J84" s="61">
        <v>186</v>
      </c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26"/>
      <c r="W84" s="26"/>
      <c r="X84" s="26"/>
      <c r="Y84" s="26"/>
      <c r="Z84" s="26"/>
    </row>
    <row r="85" spans="1:26" ht="26.1" customHeight="1">
      <c r="A85" s="105" t="s">
        <v>119</v>
      </c>
      <c r="B85" s="106"/>
      <c r="C85" s="106"/>
      <c r="D85" s="106"/>
      <c r="E85" s="106"/>
      <c r="F85" s="106"/>
      <c r="G85" s="61">
        <v>20718</v>
      </c>
      <c r="H85" s="61"/>
      <c r="I85" s="61"/>
      <c r="J85" s="61">
        <v>196698</v>
      </c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26"/>
      <c r="W85" s="26"/>
      <c r="X85" s="26"/>
      <c r="Y85" s="26"/>
      <c r="Z85" s="26"/>
    </row>
    <row r="86" spans="1:26">
      <c r="A86" s="105" t="s">
        <v>120</v>
      </c>
      <c r="B86" s="106"/>
      <c r="C86" s="106"/>
      <c r="D86" s="106"/>
      <c r="E86" s="106"/>
      <c r="F86" s="106"/>
      <c r="G86" s="61">
        <v>32593</v>
      </c>
      <c r="H86" s="61"/>
      <c r="I86" s="61"/>
      <c r="J86" s="61">
        <v>205661</v>
      </c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26"/>
      <c r="W86" s="26"/>
      <c r="X86" s="26"/>
      <c r="Y86" s="26"/>
      <c r="Z86" s="26"/>
    </row>
    <row r="87" spans="1:26">
      <c r="A87" s="105" t="s">
        <v>72</v>
      </c>
      <c r="B87" s="106"/>
      <c r="C87" s="106"/>
      <c r="D87" s="106"/>
      <c r="E87" s="106"/>
      <c r="F87" s="106"/>
      <c r="G87" s="61">
        <v>54235</v>
      </c>
      <c r="H87" s="61"/>
      <c r="I87" s="61"/>
      <c r="J87" s="61">
        <v>411904</v>
      </c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26"/>
      <c r="W87" s="26"/>
      <c r="X87" s="26"/>
      <c r="Y87" s="26"/>
      <c r="Z87" s="26"/>
    </row>
    <row r="88" spans="1:26">
      <c r="A88" s="107" t="s">
        <v>128</v>
      </c>
      <c r="B88" s="108"/>
      <c r="C88" s="108"/>
      <c r="D88" s="108"/>
      <c r="E88" s="108"/>
      <c r="F88" s="108"/>
      <c r="G88" s="73">
        <v>54235</v>
      </c>
      <c r="H88" s="73"/>
      <c r="I88" s="73"/>
      <c r="J88" s="73">
        <v>411904</v>
      </c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26"/>
      <c r="W88" s="26"/>
      <c r="X88" s="26"/>
      <c r="Y88" s="26"/>
      <c r="Z88" s="26"/>
    </row>
    <row r="89" spans="1:26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6"/>
      <c r="W89" s="26"/>
      <c r="X89" s="26"/>
      <c r="Y89" s="26"/>
      <c r="Z89" s="26"/>
    </row>
    <row r="90" spans="1:26">
      <c r="A90" s="27"/>
      <c r="B90" s="51" t="s">
        <v>35</v>
      </c>
      <c r="C90" s="52"/>
      <c r="D90" s="53"/>
      <c r="E90" s="53"/>
      <c r="F90" s="52"/>
      <c r="G90" s="54">
        <f>IF(ISBLANK(X14),"",ROUND(Y14/X14,2)*100)</f>
        <v>128</v>
      </c>
      <c r="H90" s="2"/>
      <c r="I90" s="2"/>
      <c r="J90" s="54">
        <f>IF(ISBLANK(X15),"",ROUND(Y15/X15,2)*100)</f>
        <v>109.00000000000001</v>
      </c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26"/>
      <c r="W90" s="26"/>
      <c r="X90" s="26"/>
      <c r="Y90" s="26"/>
      <c r="Z90" s="26"/>
    </row>
    <row r="91" spans="1:26">
      <c r="A91" s="27"/>
      <c r="B91" s="51" t="s">
        <v>36</v>
      </c>
      <c r="C91" s="52"/>
      <c r="D91" s="53"/>
      <c r="E91" s="53"/>
      <c r="F91" s="52"/>
      <c r="G91" s="20">
        <f>IF(ISBLANK(X14),"",ROUND(Z14/X14,2)*100)</f>
        <v>85</v>
      </c>
      <c r="H91" s="4"/>
      <c r="I91" s="4"/>
      <c r="J91" s="20">
        <f>IF(ISBLANK(X15),"",ROUND(Z15/X15,2)*100)</f>
        <v>68</v>
      </c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26"/>
      <c r="W91" s="26"/>
      <c r="X91" s="26"/>
      <c r="Y91" s="26"/>
      <c r="Z91" s="26"/>
    </row>
    <row r="92" spans="1:26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26"/>
      <c r="W92" s="26"/>
      <c r="X92" s="26"/>
      <c r="Y92" s="26"/>
      <c r="Z92" s="26"/>
    </row>
    <row r="93" spans="1:26">
      <c r="A93" s="55" t="s">
        <v>41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>
      <c r="A94" s="28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>
      <c r="A95" s="55" t="s">
        <v>42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>
      <c r="A96" s="21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4"/>
      <c r="W96" s="4"/>
      <c r="X96" s="4"/>
      <c r="Y96" s="4"/>
      <c r="Z96" s="4"/>
    </row>
    <row r="97" spans="22:26">
      <c r="V97" s="28"/>
      <c r="W97" s="28"/>
      <c r="X97" s="28"/>
      <c r="Y97" s="28"/>
      <c r="Z97" s="28"/>
    </row>
  </sheetData>
  <mergeCells count="67">
    <mergeCell ref="G15:H15"/>
    <mergeCell ref="J15:K15"/>
    <mergeCell ref="J21:J22"/>
    <mergeCell ref="G20:I20"/>
    <mergeCell ref="J20:U20"/>
    <mergeCell ref="G21:G22"/>
    <mergeCell ref="G10:I10"/>
    <mergeCell ref="G14:H14"/>
    <mergeCell ref="J11:K11"/>
    <mergeCell ref="J14:K14"/>
    <mergeCell ref="G12:H12"/>
    <mergeCell ref="G13:H13"/>
    <mergeCell ref="A37:F37"/>
    <mergeCell ref="J12:K12"/>
    <mergeCell ref="J13:K13"/>
    <mergeCell ref="A5:U5"/>
    <mergeCell ref="A6:U6"/>
    <mergeCell ref="A7:U7"/>
    <mergeCell ref="A8:U8"/>
    <mergeCell ref="J10:U10"/>
    <mergeCell ref="G11:H11"/>
    <mergeCell ref="A20:A22"/>
    <mergeCell ref="A24:U24"/>
    <mergeCell ref="A33:F33"/>
    <mergeCell ref="A34:F34"/>
    <mergeCell ref="A35:F35"/>
    <mergeCell ref="B20:B22"/>
    <mergeCell ref="C20:C22"/>
    <mergeCell ref="D20:F20"/>
    <mergeCell ref="D21:D22"/>
    <mergeCell ref="A36:F36"/>
    <mergeCell ref="A64:F64"/>
    <mergeCell ref="A38:F38"/>
    <mergeCell ref="A39:F39"/>
    <mergeCell ref="A40:F40"/>
    <mergeCell ref="A41:F41"/>
    <mergeCell ref="A42:F42"/>
    <mergeCell ref="A43:F43"/>
    <mergeCell ref="A44:F44"/>
    <mergeCell ref="A45:F45"/>
    <mergeCell ref="A46:U46"/>
    <mergeCell ref="A62:F62"/>
    <mergeCell ref="A63:F63"/>
    <mergeCell ref="A76:F76"/>
    <mergeCell ref="A65:F65"/>
    <mergeCell ref="A66:F66"/>
    <mergeCell ref="A67:F67"/>
    <mergeCell ref="A68:F68"/>
    <mergeCell ref="A69:F69"/>
    <mergeCell ref="A70:F70"/>
    <mergeCell ref="A82:F82"/>
    <mergeCell ref="A83:F83"/>
    <mergeCell ref="A84:F84"/>
    <mergeCell ref="A71:F71"/>
    <mergeCell ref="A72:F72"/>
    <mergeCell ref="A73:F73"/>
    <mergeCell ref="A74:F74"/>
    <mergeCell ref="A85:F85"/>
    <mergeCell ref="A86:F86"/>
    <mergeCell ref="A87:F87"/>
    <mergeCell ref="A75:F75"/>
    <mergeCell ref="A88:F88"/>
    <mergeCell ref="A77:F77"/>
    <mergeCell ref="A78:F78"/>
    <mergeCell ref="A79:F79"/>
    <mergeCell ref="A80:F80"/>
    <mergeCell ref="A81:F81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7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2:W87"/>
  <sheetViews>
    <sheetView showGridLines="0" tabSelected="1" workbookViewId="0">
      <selection activeCell="F20" sqref="F20:G21"/>
    </sheetView>
  </sheetViews>
  <sheetFormatPr defaultRowHeight="12.75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>
      <c r="A2" s="6" t="s">
        <v>297</v>
      </c>
      <c r="B2" s="4"/>
      <c r="C2" s="4"/>
      <c r="D2" s="4"/>
      <c r="L2" s="29"/>
    </row>
    <row r="3" spans="1:23" s="5" customFormat="1">
      <c r="A3" s="3"/>
      <c r="B3" s="4"/>
      <c r="C3" s="4"/>
      <c r="D3" s="4"/>
      <c r="L3" s="29"/>
    </row>
    <row r="4" spans="1:23" s="5" customFormat="1">
      <c r="A4" s="6" t="s">
        <v>37</v>
      </c>
      <c r="B4" s="4"/>
      <c r="C4" s="4"/>
      <c r="D4" s="4"/>
      <c r="L4" s="29"/>
    </row>
    <row r="5" spans="1:23" s="5" customFormat="1" ht="15">
      <c r="A5" s="118" t="s">
        <v>129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7"/>
      <c r="P5" s="7"/>
      <c r="Q5" s="7"/>
      <c r="R5" s="7"/>
      <c r="S5" s="7"/>
      <c r="T5" s="7"/>
      <c r="U5" s="7"/>
      <c r="V5" s="7"/>
      <c r="W5" s="7"/>
    </row>
    <row r="6" spans="1:23" s="5" customFormat="1" ht="12">
      <c r="A6" s="119" t="s">
        <v>31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8"/>
      <c r="P6" s="8"/>
      <c r="Q6" s="8"/>
      <c r="R6" s="8"/>
      <c r="S6" s="8"/>
      <c r="T6" s="8"/>
      <c r="U6" s="8"/>
      <c r="V6" s="8"/>
      <c r="W6" s="8"/>
    </row>
    <row r="7" spans="1:23" s="5" customFormat="1" ht="12">
      <c r="A7" s="119" t="s">
        <v>39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8"/>
      <c r="P7" s="8"/>
      <c r="Q7" s="8"/>
      <c r="R7" s="8"/>
      <c r="S7" s="8"/>
      <c r="T7" s="8"/>
      <c r="U7" s="8"/>
      <c r="V7" s="8"/>
      <c r="W7" s="8"/>
    </row>
    <row r="8" spans="1:23" s="5" customFormat="1" ht="12">
      <c r="A8" s="120" t="s">
        <v>40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>
      <c r="L9" s="29"/>
    </row>
    <row r="10" spans="1:23" s="5" customFormat="1" ht="12.75" customHeight="1">
      <c r="G10" s="136" t="s">
        <v>17</v>
      </c>
      <c r="H10" s="137"/>
      <c r="I10" s="137"/>
      <c r="J10" s="136" t="s">
        <v>18</v>
      </c>
      <c r="K10" s="137"/>
      <c r="L10" s="137"/>
      <c r="M10" s="138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5" customFormat="1">
      <c r="D11" s="3" t="s">
        <v>2</v>
      </c>
      <c r="G11" s="124">
        <f>54235/1000</f>
        <v>54.234999999999999</v>
      </c>
      <c r="H11" s="125"/>
      <c r="I11" s="31" t="s">
        <v>3</v>
      </c>
      <c r="J11" s="116">
        <f>411904/1000</f>
        <v>411.904</v>
      </c>
      <c r="K11" s="117"/>
      <c r="L11" s="32"/>
      <c r="M11" s="9" t="s">
        <v>3</v>
      </c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spans="1:23" s="5" customFormat="1">
      <c r="D12" s="11" t="s">
        <v>33</v>
      </c>
      <c r="F12" s="12"/>
      <c r="G12" s="124">
        <f>0/1000</f>
        <v>0</v>
      </c>
      <c r="H12" s="125"/>
      <c r="I12" s="9" t="s">
        <v>3</v>
      </c>
      <c r="J12" s="116">
        <f>0/1000</f>
        <v>0</v>
      </c>
      <c r="K12" s="117"/>
      <c r="L12" s="32"/>
      <c r="M12" s="9" t="s">
        <v>3</v>
      </c>
      <c r="N12" s="33"/>
      <c r="O12" s="33"/>
      <c r="P12" s="33"/>
      <c r="Q12" s="33"/>
      <c r="R12" s="33"/>
      <c r="S12" s="33"/>
      <c r="T12" s="33"/>
    </row>
    <row r="13" spans="1:23" s="5" customFormat="1">
      <c r="D13" s="11" t="s">
        <v>34</v>
      </c>
      <c r="F13" s="12"/>
      <c r="G13" s="124">
        <f>0/1000</f>
        <v>0</v>
      </c>
      <c r="H13" s="125"/>
      <c r="I13" s="9" t="s">
        <v>3</v>
      </c>
      <c r="J13" s="116">
        <f>0/1000</f>
        <v>0</v>
      </c>
      <c r="K13" s="117"/>
      <c r="L13" s="32"/>
      <c r="M13" s="9" t="s">
        <v>3</v>
      </c>
      <c r="N13" s="33"/>
      <c r="O13" s="33"/>
      <c r="P13" s="33"/>
      <c r="Q13" s="33"/>
      <c r="R13" s="33"/>
      <c r="S13" s="33"/>
      <c r="T13" s="33"/>
    </row>
    <row r="14" spans="1:23" s="5" customFormat="1">
      <c r="D14" s="3" t="s">
        <v>4</v>
      </c>
      <c r="G14" s="124">
        <f>(O14+O15)/1000</f>
        <v>0.35827999999999999</v>
      </c>
      <c r="H14" s="125"/>
      <c r="I14" s="31" t="s">
        <v>5</v>
      </c>
      <c r="J14" s="116">
        <f>(P14+P15)/1000</f>
        <v>0.35827999999999999</v>
      </c>
      <c r="K14" s="117"/>
      <c r="L14" s="13">
        <v>3860</v>
      </c>
      <c r="M14" s="9" t="s">
        <v>5</v>
      </c>
      <c r="N14" s="33"/>
      <c r="O14" s="13">
        <v>318.76</v>
      </c>
      <c r="P14" s="14">
        <v>318.76</v>
      </c>
      <c r="Q14" s="33"/>
      <c r="R14" s="33"/>
      <c r="S14" s="33"/>
      <c r="T14" s="33"/>
      <c r="U14" s="33"/>
      <c r="V14" s="33"/>
      <c r="W14" s="34"/>
    </row>
    <row r="15" spans="1:23" s="5" customFormat="1">
      <c r="D15" s="3" t="s">
        <v>6</v>
      </c>
      <c r="G15" s="124">
        <f>4506/1000</f>
        <v>4.5060000000000002</v>
      </c>
      <c r="H15" s="125"/>
      <c r="I15" s="31" t="s">
        <v>3</v>
      </c>
      <c r="J15" s="116">
        <f>60716/1000</f>
        <v>60.716000000000001</v>
      </c>
      <c r="K15" s="117"/>
      <c r="L15" s="14">
        <v>52017</v>
      </c>
      <c r="M15" s="9" t="s">
        <v>3</v>
      </c>
      <c r="N15" s="33"/>
      <c r="O15" s="13">
        <v>39.520000000000003</v>
      </c>
      <c r="P15" s="14">
        <v>39.520000000000003</v>
      </c>
      <c r="Q15" s="33"/>
      <c r="R15" s="33"/>
      <c r="S15" s="33"/>
      <c r="T15" s="33"/>
      <c r="U15" s="33"/>
      <c r="V15" s="33"/>
      <c r="W15" s="34"/>
    </row>
    <row r="16" spans="1:23" s="5" customFormat="1">
      <c r="F16" s="4"/>
      <c r="G16" s="15"/>
      <c r="H16" s="15"/>
      <c r="I16" s="16"/>
      <c r="J16" s="17"/>
      <c r="K16" s="35"/>
      <c r="L16" s="13">
        <v>646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s="5" customFormat="1">
      <c r="B17" s="4"/>
      <c r="C17" s="4"/>
      <c r="D17" s="4"/>
      <c r="F17" s="12"/>
      <c r="G17" s="18"/>
      <c r="H17" s="18"/>
      <c r="I17" s="19"/>
      <c r="J17" s="20"/>
      <c r="K17" s="20"/>
      <c r="L17" s="14">
        <v>8699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9"/>
    </row>
    <row r="18" spans="1:23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296</v>
      </c>
    </row>
    <row r="19" spans="1:23" s="5" customFormat="1" ht="13.5" thickBot="1">
      <c r="A19" s="21"/>
      <c r="L19" s="29"/>
    </row>
    <row r="20" spans="1:23" s="23" customFormat="1" ht="23.25" customHeight="1" thickBot="1">
      <c r="A20" s="127" t="s">
        <v>7</v>
      </c>
      <c r="B20" s="127" t="s">
        <v>0</v>
      </c>
      <c r="C20" s="127" t="s">
        <v>19</v>
      </c>
      <c r="D20" s="37" t="s">
        <v>20</v>
      </c>
      <c r="E20" s="127" t="s">
        <v>21</v>
      </c>
      <c r="F20" s="131" t="s">
        <v>22</v>
      </c>
      <c r="G20" s="132"/>
      <c r="H20" s="131" t="s">
        <v>23</v>
      </c>
      <c r="I20" s="135"/>
      <c r="J20" s="135"/>
      <c r="K20" s="132"/>
      <c r="L20" s="38"/>
      <c r="M20" s="127" t="s">
        <v>24</v>
      </c>
      <c r="N20" s="127" t="s">
        <v>25</v>
      </c>
    </row>
    <row r="21" spans="1:23" s="23" customFormat="1" ht="19.5" customHeight="1" thickBot="1">
      <c r="A21" s="128"/>
      <c r="B21" s="128"/>
      <c r="C21" s="128"/>
      <c r="D21" s="127" t="s">
        <v>30</v>
      </c>
      <c r="E21" s="128"/>
      <c r="F21" s="133"/>
      <c r="G21" s="134"/>
      <c r="H21" s="129" t="s">
        <v>26</v>
      </c>
      <c r="I21" s="130"/>
      <c r="J21" s="129" t="s">
        <v>27</v>
      </c>
      <c r="K21" s="130"/>
      <c r="L21" s="39"/>
      <c r="M21" s="128"/>
      <c r="N21" s="128"/>
    </row>
    <row r="22" spans="1:23" s="23" customFormat="1" ht="19.5" customHeight="1">
      <c r="A22" s="128"/>
      <c r="B22" s="128"/>
      <c r="C22" s="128"/>
      <c r="D22" s="128"/>
      <c r="E22" s="128"/>
      <c r="F22" s="82" t="s">
        <v>28</v>
      </c>
      <c r="G22" s="82" t="s">
        <v>29</v>
      </c>
      <c r="H22" s="82" t="s">
        <v>28</v>
      </c>
      <c r="I22" s="82" t="s">
        <v>29</v>
      </c>
      <c r="J22" s="82" t="s">
        <v>28</v>
      </c>
      <c r="K22" s="82" t="s">
        <v>29</v>
      </c>
      <c r="L22" s="39"/>
      <c r="M22" s="128"/>
      <c r="N22" s="128"/>
    </row>
    <row r="23" spans="1:23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4"/>
      <c r="M23" s="83">
        <v>12</v>
      </c>
      <c r="N23" s="83">
        <v>13</v>
      </c>
    </row>
    <row r="24" spans="1:23" s="4" customFormat="1" ht="17.850000000000001" customHeight="1">
      <c r="A24" s="126" t="s">
        <v>130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</row>
    <row r="25" spans="1:23" s="4" customFormat="1" ht="17.850000000000001" customHeight="1">
      <c r="A25" s="126" t="s">
        <v>131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</row>
    <row r="26" spans="1:23" ht="24">
      <c r="A26" s="85">
        <v>1</v>
      </c>
      <c r="B26" s="86" t="s">
        <v>132</v>
      </c>
      <c r="C26" s="59" t="s">
        <v>133</v>
      </c>
      <c r="D26" s="87" t="s">
        <v>134</v>
      </c>
      <c r="E26" s="88">
        <v>246.62</v>
      </c>
      <c r="F26" s="61" t="s">
        <v>135</v>
      </c>
      <c r="G26" s="61">
        <v>2966.84</v>
      </c>
      <c r="H26" s="89"/>
      <c r="I26" s="89"/>
      <c r="J26" s="61" t="s">
        <v>136</v>
      </c>
      <c r="K26" s="61">
        <v>39972.17</v>
      </c>
      <c r="L26" s="90"/>
      <c r="M26" s="89">
        <f t="shared" ref="M26:M31" si="0">IF(ISNUMBER(K26/G26),IF(NOT(K26/G26=0),K26/G26, " "), " ")</f>
        <v>13.472977983308839</v>
      </c>
      <c r="N26" s="87"/>
    </row>
    <row r="27" spans="1:23" s="4" customFormat="1" ht="24">
      <c r="A27" s="85">
        <v>2</v>
      </c>
      <c r="B27" s="86" t="s">
        <v>137</v>
      </c>
      <c r="C27" s="59" t="s">
        <v>138</v>
      </c>
      <c r="D27" s="87" t="s">
        <v>134</v>
      </c>
      <c r="E27" s="88">
        <v>18.510000000000002</v>
      </c>
      <c r="F27" s="61" t="s">
        <v>139</v>
      </c>
      <c r="G27" s="61">
        <v>225.08</v>
      </c>
      <c r="H27" s="89"/>
      <c r="I27" s="89"/>
      <c r="J27" s="61" t="s">
        <v>140</v>
      </c>
      <c r="K27" s="61">
        <v>3033.42</v>
      </c>
      <c r="L27" s="90"/>
      <c r="M27" s="89">
        <f t="shared" si="0"/>
        <v>13.477074817842544</v>
      </c>
      <c r="N27" s="87"/>
    </row>
    <row r="28" spans="1:23" s="4" customFormat="1" ht="24">
      <c r="A28" s="85">
        <v>3</v>
      </c>
      <c r="B28" s="86" t="s">
        <v>141</v>
      </c>
      <c r="C28" s="59" t="s">
        <v>142</v>
      </c>
      <c r="D28" s="87" t="s">
        <v>134</v>
      </c>
      <c r="E28" s="88">
        <v>19.399999999999999</v>
      </c>
      <c r="F28" s="61" t="s">
        <v>143</v>
      </c>
      <c r="G28" s="61">
        <v>239.4</v>
      </c>
      <c r="H28" s="89"/>
      <c r="I28" s="89"/>
      <c r="J28" s="61" t="s">
        <v>144</v>
      </c>
      <c r="K28" s="61">
        <v>3227</v>
      </c>
      <c r="L28" s="90"/>
      <c r="M28" s="89">
        <f t="shared" si="0"/>
        <v>13.479532163742689</v>
      </c>
      <c r="N28" s="87"/>
    </row>
    <row r="29" spans="1:23" s="4" customFormat="1" ht="24">
      <c r="A29" s="85">
        <v>4</v>
      </c>
      <c r="B29" s="86" t="s">
        <v>145</v>
      </c>
      <c r="C29" s="59" t="s">
        <v>146</v>
      </c>
      <c r="D29" s="87" t="s">
        <v>134</v>
      </c>
      <c r="E29" s="88">
        <v>34.229999999999997</v>
      </c>
      <c r="F29" s="61" t="s">
        <v>147</v>
      </c>
      <c r="G29" s="61">
        <v>429.24</v>
      </c>
      <c r="H29" s="89"/>
      <c r="I29" s="89"/>
      <c r="J29" s="61" t="s">
        <v>148</v>
      </c>
      <c r="K29" s="61">
        <v>5783.84</v>
      </c>
      <c r="L29" s="90"/>
      <c r="M29" s="89">
        <f t="shared" si="0"/>
        <v>13.474606280868512</v>
      </c>
      <c r="N29" s="87"/>
    </row>
    <row r="30" spans="1:23" s="4" customFormat="1" ht="24">
      <c r="A30" s="85">
        <v>5</v>
      </c>
      <c r="B30" s="86">
        <v>2</v>
      </c>
      <c r="C30" s="59" t="s">
        <v>149</v>
      </c>
      <c r="D30" s="87" t="s">
        <v>134</v>
      </c>
      <c r="E30" s="88">
        <v>39.520000000000003</v>
      </c>
      <c r="F30" s="61" t="s">
        <v>150</v>
      </c>
      <c r="G30" s="61"/>
      <c r="H30" s="89"/>
      <c r="I30" s="89"/>
      <c r="J30" s="61" t="s">
        <v>150</v>
      </c>
      <c r="K30" s="61"/>
      <c r="L30" s="90"/>
      <c r="M30" s="89" t="str">
        <f t="shared" si="0"/>
        <v xml:space="preserve"> </v>
      </c>
      <c r="N30" s="87"/>
    </row>
    <row r="31" spans="1:23" ht="24">
      <c r="A31" s="91"/>
      <c r="B31" s="92" t="s">
        <v>56</v>
      </c>
      <c r="C31" s="93" t="s">
        <v>151</v>
      </c>
      <c r="D31" s="94" t="s">
        <v>152</v>
      </c>
      <c r="E31" s="95"/>
      <c r="F31" s="73" t="s">
        <v>150</v>
      </c>
      <c r="G31" s="73">
        <v>3860</v>
      </c>
      <c r="H31" s="96"/>
      <c r="I31" s="96"/>
      <c r="J31" s="73" t="s">
        <v>150</v>
      </c>
      <c r="K31" s="73">
        <v>52017</v>
      </c>
      <c r="L31" s="97"/>
      <c r="M31" s="96">
        <f t="shared" si="0"/>
        <v>13.475906735751295</v>
      </c>
      <c r="N31" s="94"/>
    </row>
    <row r="32" spans="1:23" ht="17.850000000000001" customHeight="1">
      <c r="A32" s="126" t="s">
        <v>153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</row>
    <row r="33" spans="1:14" ht="36">
      <c r="A33" s="85">
        <v>7</v>
      </c>
      <c r="B33" s="86">
        <v>21104</v>
      </c>
      <c r="C33" s="59" t="s">
        <v>154</v>
      </c>
      <c r="D33" s="87" t="s">
        <v>155</v>
      </c>
      <c r="E33" s="88">
        <v>0.08</v>
      </c>
      <c r="F33" s="61" t="s">
        <v>156</v>
      </c>
      <c r="G33" s="61">
        <v>14.17</v>
      </c>
      <c r="H33" s="89"/>
      <c r="I33" s="89"/>
      <c r="J33" s="61" t="s">
        <v>157</v>
      </c>
      <c r="K33" s="61">
        <v>79.680000000000007</v>
      </c>
      <c r="L33" s="90"/>
      <c r="M33" s="89">
        <f t="shared" ref="M33:M44" si="1">IF(ISNUMBER(K33/G33),IF(NOT(K33/G33=0),K33/G33, " "), " ")</f>
        <v>5.623147494707128</v>
      </c>
      <c r="N33" s="87" t="s">
        <v>158</v>
      </c>
    </row>
    <row r="34" spans="1:14" ht="36">
      <c r="A34" s="85">
        <v>8</v>
      </c>
      <c r="B34" s="86">
        <v>21141</v>
      </c>
      <c r="C34" s="59" t="s">
        <v>159</v>
      </c>
      <c r="D34" s="87" t="s">
        <v>155</v>
      </c>
      <c r="E34" s="88">
        <v>39.369999999999997</v>
      </c>
      <c r="F34" s="61" t="s">
        <v>160</v>
      </c>
      <c r="G34" s="61">
        <v>5278.33</v>
      </c>
      <c r="H34" s="89"/>
      <c r="I34" s="89"/>
      <c r="J34" s="61" t="s">
        <v>161</v>
      </c>
      <c r="K34" s="61">
        <v>31535.37</v>
      </c>
      <c r="L34" s="90"/>
      <c r="M34" s="89">
        <f t="shared" si="1"/>
        <v>5.9744976157231546</v>
      </c>
      <c r="N34" s="87" t="s">
        <v>158</v>
      </c>
    </row>
    <row r="35" spans="1:14" ht="36">
      <c r="A35" s="85">
        <v>9</v>
      </c>
      <c r="B35" s="86">
        <v>30403</v>
      </c>
      <c r="C35" s="59" t="s">
        <v>162</v>
      </c>
      <c r="D35" s="87" t="s">
        <v>155</v>
      </c>
      <c r="E35" s="88">
        <v>4.88</v>
      </c>
      <c r="F35" s="61" t="s">
        <v>163</v>
      </c>
      <c r="G35" s="61">
        <v>32.89</v>
      </c>
      <c r="H35" s="89"/>
      <c r="I35" s="89"/>
      <c r="J35" s="61" t="s">
        <v>164</v>
      </c>
      <c r="K35" s="61">
        <v>141.52000000000001</v>
      </c>
      <c r="L35" s="90"/>
      <c r="M35" s="89">
        <f t="shared" si="1"/>
        <v>4.3028276071754332</v>
      </c>
      <c r="N35" s="87" t="s">
        <v>158</v>
      </c>
    </row>
    <row r="36" spans="1:14" ht="36">
      <c r="A36" s="85">
        <v>10</v>
      </c>
      <c r="B36" s="86">
        <v>40201</v>
      </c>
      <c r="C36" s="59" t="s">
        <v>165</v>
      </c>
      <c r="D36" s="87" t="s">
        <v>155</v>
      </c>
      <c r="E36" s="88">
        <v>12.65</v>
      </c>
      <c r="F36" s="61" t="s">
        <v>166</v>
      </c>
      <c r="G36" s="61">
        <v>512.45000000000005</v>
      </c>
      <c r="H36" s="89"/>
      <c r="I36" s="89"/>
      <c r="J36" s="61" t="s">
        <v>167</v>
      </c>
      <c r="K36" s="61">
        <v>2390.85</v>
      </c>
      <c r="L36" s="90"/>
      <c r="M36" s="89">
        <f t="shared" si="1"/>
        <v>4.6655283442287043</v>
      </c>
      <c r="N36" s="87" t="s">
        <v>158</v>
      </c>
    </row>
    <row r="37" spans="1:14" ht="36">
      <c r="A37" s="85">
        <v>11</v>
      </c>
      <c r="B37" s="86">
        <v>40502</v>
      </c>
      <c r="C37" s="59" t="s">
        <v>168</v>
      </c>
      <c r="D37" s="87" t="s">
        <v>155</v>
      </c>
      <c r="E37" s="88">
        <v>0.86</v>
      </c>
      <c r="F37" s="61" t="s">
        <v>169</v>
      </c>
      <c r="G37" s="61">
        <v>6.75</v>
      </c>
      <c r="H37" s="89"/>
      <c r="I37" s="89"/>
      <c r="J37" s="61" t="s">
        <v>170</v>
      </c>
      <c r="K37" s="61">
        <v>39.56</v>
      </c>
      <c r="L37" s="90"/>
      <c r="M37" s="89">
        <f t="shared" si="1"/>
        <v>5.8607407407407415</v>
      </c>
      <c r="N37" s="87" t="s">
        <v>158</v>
      </c>
    </row>
    <row r="38" spans="1:14" ht="36">
      <c r="A38" s="85">
        <v>12</v>
      </c>
      <c r="B38" s="86">
        <v>40504</v>
      </c>
      <c r="C38" s="59" t="s">
        <v>171</v>
      </c>
      <c r="D38" s="87" t="s">
        <v>155</v>
      </c>
      <c r="E38" s="88">
        <v>1.01</v>
      </c>
      <c r="F38" s="61" t="s">
        <v>172</v>
      </c>
      <c r="G38" s="61">
        <v>1.3</v>
      </c>
      <c r="H38" s="89"/>
      <c r="I38" s="89"/>
      <c r="J38" s="61" t="s">
        <v>173</v>
      </c>
      <c r="K38" s="61">
        <v>5.05</v>
      </c>
      <c r="L38" s="90"/>
      <c r="M38" s="89">
        <f t="shared" si="1"/>
        <v>3.8846153846153841</v>
      </c>
      <c r="N38" s="87" t="s">
        <v>158</v>
      </c>
    </row>
    <row r="39" spans="1:14" ht="36">
      <c r="A39" s="85">
        <v>13</v>
      </c>
      <c r="B39" s="86">
        <v>41000</v>
      </c>
      <c r="C39" s="59" t="s">
        <v>174</v>
      </c>
      <c r="D39" s="87" t="s">
        <v>155</v>
      </c>
      <c r="E39" s="88">
        <v>5.31</v>
      </c>
      <c r="F39" s="61" t="s">
        <v>175</v>
      </c>
      <c r="G39" s="61">
        <v>58.25</v>
      </c>
      <c r="H39" s="89"/>
      <c r="I39" s="89"/>
      <c r="J39" s="61" t="s">
        <v>176</v>
      </c>
      <c r="K39" s="61">
        <v>520.38</v>
      </c>
      <c r="L39" s="90"/>
      <c r="M39" s="89">
        <f t="shared" si="1"/>
        <v>8.933562231759657</v>
      </c>
      <c r="N39" s="87" t="s">
        <v>158</v>
      </c>
    </row>
    <row r="40" spans="1:14" ht="48">
      <c r="A40" s="85">
        <v>14</v>
      </c>
      <c r="B40" s="86">
        <v>60337</v>
      </c>
      <c r="C40" s="59" t="s">
        <v>177</v>
      </c>
      <c r="D40" s="87" t="s">
        <v>155</v>
      </c>
      <c r="E40" s="88">
        <v>7.0000000000000007E-2</v>
      </c>
      <c r="F40" s="61" t="s">
        <v>178</v>
      </c>
      <c r="G40" s="61">
        <v>5.99</v>
      </c>
      <c r="H40" s="89"/>
      <c r="I40" s="89"/>
      <c r="J40" s="61" t="s">
        <v>179</v>
      </c>
      <c r="K40" s="61">
        <v>37.520000000000003</v>
      </c>
      <c r="L40" s="90"/>
      <c r="M40" s="89">
        <f t="shared" si="1"/>
        <v>6.2637729549248755</v>
      </c>
      <c r="N40" s="87" t="s">
        <v>158</v>
      </c>
    </row>
    <row r="41" spans="1:14" ht="24">
      <c r="A41" s="85">
        <v>15</v>
      </c>
      <c r="B41" s="86">
        <v>91500</v>
      </c>
      <c r="C41" s="59" t="s">
        <v>180</v>
      </c>
      <c r="D41" s="87" t="s">
        <v>155</v>
      </c>
      <c r="E41" s="88">
        <v>0.87</v>
      </c>
      <c r="F41" s="61" t="s">
        <v>181</v>
      </c>
      <c r="G41" s="61">
        <v>5.95</v>
      </c>
      <c r="H41" s="89"/>
      <c r="I41" s="89"/>
      <c r="J41" s="61" t="s">
        <v>182</v>
      </c>
      <c r="K41" s="61">
        <v>22.37</v>
      </c>
      <c r="L41" s="90"/>
      <c r="M41" s="89">
        <f t="shared" si="1"/>
        <v>3.7596638655462185</v>
      </c>
      <c r="N41" s="87" t="s">
        <v>183</v>
      </c>
    </row>
    <row r="42" spans="1:14" ht="36">
      <c r="A42" s="85">
        <v>16</v>
      </c>
      <c r="B42" s="86">
        <v>111100</v>
      </c>
      <c r="C42" s="59" t="s">
        <v>184</v>
      </c>
      <c r="D42" s="87" t="s">
        <v>155</v>
      </c>
      <c r="E42" s="88">
        <v>0.41</v>
      </c>
      <c r="F42" s="61" t="s">
        <v>185</v>
      </c>
      <c r="G42" s="61">
        <v>0.82</v>
      </c>
      <c r="H42" s="89"/>
      <c r="I42" s="89"/>
      <c r="J42" s="61" t="s">
        <v>186</v>
      </c>
      <c r="K42" s="61">
        <v>4.51</v>
      </c>
      <c r="L42" s="90"/>
      <c r="M42" s="89">
        <f t="shared" si="1"/>
        <v>5.5</v>
      </c>
      <c r="N42" s="87" t="s">
        <v>158</v>
      </c>
    </row>
    <row r="43" spans="1:14" ht="36">
      <c r="A43" s="85">
        <v>17</v>
      </c>
      <c r="B43" s="86">
        <v>400001</v>
      </c>
      <c r="C43" s="59" t="s">
        <v>187</v>
      </c>
      <c r="D43" s="87" t="s">
        <v>155</v>
      </c>
      <c r="E43" s="88">
        <v>1.02</v>
      </c>
      <c r="F43" s="61" t="s">
        <v>188</v>
      </c>
      <c r="G43" s="61">
        <v>105.26</v>
      </c>
      <c r="H43" s="89"/>
      <c r="I43" s="89"/>
      <c r="J43" s="61" t="s">
        <v>189</v>
      </c>
      <c r="K43" s="61">
        <v>634.44000000000005</v>
      </c>
      <c r="L43" s="90"/>
      <c r="M43" s="89">
        <f t="shared" si="1"/>
        <v>6.027360820824625</v>
      </c>
      <c r="N43" s="87" t="s">
        <v>158</v>
      </c>
    </row>
    <row r="44" spans="1:14" ht="24">
      <c r="A44" s="91"/>
      <c r="B44" s="92" t="s">
        <v>56</v>
      </c>
      <c r="C44" s="93" t="s">
        <v>190</v>
      </c>
      <c r="D44" s="94" t="s">
        <v>152</v>
      </c>
      <c r="E44" s="95"/>
      <c r="F44" s="73" t="s">
        <v>150</v>
      </c>
      <c r="G44" s="73">
        <v>6094</v>
      </c>
      <c r="H44" s="96"/>
      <c r="I44" s="96"/>
      <c r="J44" s="73" t="s">
        <v>150</v>
      </c>
      <c r="K44" s="73">
        <v>35883</v>
      </c>
      <c r="L44" s="97"/>
      <c r="M44" s="96">
        <f t="shared" si="1"/>
        <v>5.8882507384312435</v>
      </c>
      <c r="N44" s="94"/>
    </row>
    <row r="45" spans="1:14" ht="17.850000000000001" customHeight="1">
      <c r="A45" s="126" t="s">
        <v>191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</row>
    <row r="46" spans="1:14" ht="48">
      <c r="A46" s="85">
        <v>19</v>
      </c>
      <c r="B46" s="86" t="s">
        <v>192</v>
      </c>
      <c r="C46" s="59" t="s">
        <v>193</v>
      </c>
      <c r="D46" s="87" t="s">
        <v>194</v>
      </c>
      <c r="E46" s="88">
        <v>1E-4</v>
      </c>
      <c r="F46" s="61" t="s">
        <v>195</v>
      </c>
      <c r="G46" s="61">
        <v>3.38</v>
      </c>
      <c r="H46" s="89">
        <v>142686.29999999999</v>
      </c>
      <c r="I46" s="89">
        <v>14.27</v>
      </c>
      <c r="J46" s="61" t="s">
        <v>196</v>
      </c>
      <c r="K46" s="61">
        <v>14.58</v>
      </c>
      <c r="L46" s="90"/>
      <c r="M46" s="89">
        <f t="shared" ref="M46:M66" si="2">IF(ISNUMBER(K46/G46),IF(NOT(K46/G46=0),K46/G46, " "), " ")</f>
        <v>4.3136094674556213</v>
      </c>
      <c r="N46" s="87" t="s">
        <v>197</v>
      </c>
    </row>
    <row r="47" spans="1:14" ht="24">
      <c r="A47" s="85">
        <v>20</v>
      </c>
      <c r="B47" s="86" t="s">
        <v>198</v>
      </c>
      <c r="C47" s="59" t="s">
        <v>199</v>
      </c>
      <c r="D47" s="87" t="s">
        <v>200</v>
      </c>
      <c r="E47" s="88">
        <v>1.175</v>
      </c>
      <c r="F47" s="61" t="s">
        <v>201</v>
      </c>
      <c r="G47" s="61">
        <v>7.29</v>
      </c>
      <c r="H47" s="89">
        <v>42.37</v>
      </c>
      <c r="I47" s="89">
        <v>49.78</v>
      </c>
      <c r="J47" s="61" t="s">
        <v>202</v>
      </c>
      <c r="K47" s="61">
        <v>57.54</v>
      </c>
      <c r="L47" s="90"/>
      <c r="M47" s="89">
        <f t="shared" si="2"/>
        <v>7.8930041152263373</v>
      </c>
      <c r="N47" s="87" t="s">
        <v>203</v>
      </c>
    </row>
    <row r="48" spans="1:14" ht="24">
      <c r="A48" s="85">
        <v>21</v>
      </c>
      <c r="B48" s="86" t="s">
        <v>204</v>
      </c>
      <c r="C48" s="59" t="s">
        <v>205</v>
      </c>
      <c r="D48" s="87" t="s">
        <v>194</v>
      </c>
      <c r="E48" s="88">
        <v>1.6999999999999999E-3</v>
      </c>
      <c r="F48" s="61" t="s">
        <v>206</v>
      </c>
      <c r="G48" s="61">
        <v>14.77</v>
      </c>
      <c r="H48" s="89">
        <v>50610</v>
      </c>
      <c r="I48" s="89">
        <v>86.04</v>
      </c>
      <c r="J48" s="61" t="s">
        <v>207</v>
      </c>
      <c r="K48" s="61">
        <v>88.23</v>
      </c>
      <c r="L48" s="90"/>
      <c r="M48" s="89">
        <f t="shared" si="2"/>
        <v>5.9735951252538939</v>
      </c>
      <c r="N48" s="87" t="s">
        <v>208</v>
      </c>
    </row>
    <row r="49" spans="1:14" ht="60">
      <c r="A49" s="85">
        <v>22</v>
      </c>
      <c r="B49" s="86" t="s">
        <v>209</v>
      </c>
      <c r="C49" s="59" t="s">
        <v>210</v>
      </c>
      <c r="D49" s="87" t="s">
        <v>194</v>
      </c>
      <c r="E49" s="88">
        <v>1.2999999999999999E-3</v>
      </c>
      <c r="F49" s="61" t="s">
        <v>211</v>
      </c>
      <c r="G49" s="61">
        <v>6.47</v>
      </c>
      <c r="H49" s="89">
        <v>62325.35</v>
      </c>
      <c r="I49" s="89">
        <v>81.02</v>
      </c>
      <c r="J49" s="61" t="s">
        <v>212</v>
      </c>
      <c r="K49" s="61">
        <v>83.01</v>
      </c>
      <c r="L49" s="90"/>
      <c r="M49" s="89">
        <f t="shared" si="2"/>
        <v>12.829984544049461</v>
      </c>
      <c r="N49" s="87" t="s">
        <v>213</v>
      </c>
    </row>
    <row r="50" spans="1:14" ht="24">
      <c r="A50" s="85">
        <v>23</v>
      </c>
      <c r="B50" s="86" t="s">
        <v>214</v>
      </c>
      <c r="C50" s="59" t="s">
        <v>215</v>
      </c>
      <c r="D50" s="87" t="s">
        <v>194</v>
      </c>
      <c r="E50" s="88">
        <v>4.1000000000000003E-3</v>
      </c>
      <c r="F50" s="61" t="s">
        <v>216</v>
      </c>
      <c r="G50" s="61">
        <v>47.23</v>
      </c>
      <c r="H50" s="89">
        <v>85399.95</v>
      </c>
      <c r="I50" s="89">
        <v>350.14</v>
      </c>
      <c r="J50" s="61" t="s">
        <v>217</v>
      </c>
      <c r="K50" s="61">
        <v>358.48</v>
      </c>
      <c r="L50" s="90"/>
      <c r="M50" s="89">
        <f t="shared" si="2"/>
        <v>7.5900910438280764</v>
      </c>
      <c r="N50" s="87" t="s">
        <v>218</v>
      </c>
    </row>
    <row r="51" spans="1:14" ht="48">
      <c r="A51" s="85">
        <v>24</v>
      </c>
      <c r="B51" s="86" t="s">
        <v>219</v>
      </c>
      <c r="C51" s="59" t="s">
        <v>220</v>
      </c>
      <c r="D51" s="87" t="s">
        <v>194</v>
      </c>
      <c r="E51" s="88">
        <v>2.12E-2</v>
      </c>
      <c r="F51" s="61" t="s">
        <v>221</v>
      </c>
      <c r="G51" s="61">
        <v>226</v>
      </c>
      <c r="H51" s="89">
        <v>85757.06</v>
      </c>
      <c r="I51" s="89">
        <v>1818.06</v>
      </c>
      <c r="J51" s="61" t="s">
        <v>222</v>
      </c>
      <c r="K51" s="61">
        <v>1862.79</v>
      </c>
      <c r="L51" s="90"/>
      <c r="M51" s="89">
        <f t="shared" si="2"/>
        <v>8.2424336283185831</v>
      </c>
      <c r="N51" s="87" t="s">
        <v>223</v>
      </c>
    </row>
    <row r="52" spans="1:14" ht="48">
      <c r="A52" s="85">
        <v>25</v>
      </c>
      <c r="B52" s="86" t="s">
        <v>224</v>
      </c>
      <c r="C52" s="59" t="s">
        <v>225</v>
      </c>
      <c r="D52" s="87" t="s">
        <v>194</v>
      </c>
      <c r="E52" s="88">
        <v>1.6000000000000001E-3</v>
      </c>
      <c r="F52" s="61" t="s">
        <v>226</v>
      </c>
      <c r="G52" s="61">
        <v>27.66</v>
      </c>
      <c r="H52" s="89">
        <v>70760</v>
      </c>
      <c r="I52" s="89">
        <v>113.22</v>
      </c>
      <c r="J52" s="61" t="s">
        <v>227</v>
      </c>
      <c r="K52" s="61">
        <v>115.98</v>
      </c>
      <c r="L52" s="90"/>
      <c r="M52" s="89">
        <f t="shared" si="2"/>
        <v>4.1930585683297181</v>
      </c>
      <c r="N52" s="87" t="s">
        <v>228</v>
      </c>
    </row>
    <row r="53" spans="1:14" ht="24">
      <c r="A53" s="85">
        <v>26</v>
      </c>
      <c r="B53" s="86" t="s">
        <v>229</v>
      </c>
      <c r="C53" s="59" t="s">
        <v>230</v>
      </c>
      <c r="D53" s="87" t="s">
        <v>231</v>
      </c>
      <c r="E53" s="88">
        <v>0.35249999999999998</v>
      </c>
      <c r="F53" s="61" t="s">
        <v>232</v>
      </c>
      <c r="G53" s="61">
        <v>3.45</v>
      </c>
      <c r="H53" s="89">
        <v>45.83</v>
      </c>
      <c r="I53" s="89">
        <v>16.16</v>
      </c>
      <c r="J53" s="61" t="s">
        <v>233</v>
      </c>
      <c r="K53" s="61">
        <v>17.89</v>
      </c>
      <c r="L53" s="90"/>
      <c r="M53" s="89">
        <f t="shared" si="2"/>
        <v>5.1855072463768117</v>
      </c>
      <c r="N53" s="87" t="s">
        <v>234</v>
      </c>
    </row>
    <row r="54" spans="1:14" ht="36">
      <c r="A54" s="85">
        <v>27</v>
      </c>
      <c r="B54" s="86" t="s">
        <v>235</v>
      </c>
      <c r="C54" s="59" t="s">
        <v>236</v>
      </c>
      <c r="D54" s="87" t="s">
        <v>194</v>
      </c>
      <c r="E54" s="88">
        <v>4.0000000000000002E-4</v>
      </c>
      <c r="F54" s="61" t="s">
        <v>237</v>
      </c>
      <c r="G54" s="61">
        <v>6.63</v>
      </c>
      <c r="H54" s="89">
        <v>73723.009999999995</v>
      </c>
      <c r="I54" s="89">
        <v>29.49</v>
      </c>
      <c r="J54" s="61" t="s">
        <v>238</v>
      </c>
      <c r="K54" s="61">
        <v>30.31</v>
      </c>
      <c r="L54" s="90"/>
      <c r="M54" s="89">
        <f t="shared" si="2"/>
        <v>4.5716440422322773</v>
      </c>
      <c r="N54" s="87" t="s">
        <v>239</v>
      </c>
    </row>
    <row r="55" spans="1:14" ht="36">
      <c r="A55" s="85">
        <v>28</v>
      </c>
      <c r="B55" s="86" t="s">
        <v>240</v>
      </c>
      <c r="C55" s="59" t="s">
        <v>241</v>
      </c>
      <c r="D55" s="87" t="s">
        <v>200</v>
      </c>
      <c r="E55" s="88">
        <v>2.9999999999999997E-4</v>
      </c>
      <c r="F55" s="61" t="s">
        <v>242</v>
      </c>
      <c r="G55" s="61">
        <v>0.46</v>
      </c>
      <c r="H55" s="89">
        <v>9189.91</v>
      </c>
      <c r="I55" s="89">
        <v>2.76</v>
      </c>
      <c r="J55" s="61" t="s">
        <v>243</v>
      </c>
      <c r="K55" s="61">
        <v>2.85</v>
      </c>
      <c r="L55" s="90"/>
      <c r="M55" s="89">
        <f t="shared" si="2"/>
        <v>6.195652173913043</v>
      </c>
      <c r="N55" s="87" t="s">
        <v>244</v>
      </c>
    </row>
    <row r="56" spans="1:14" ht="48">
      <c r="A56" s="85">
        <v>29</v>
      </c>
      <c r="B56" s="86" t="s">
        <v>245</v>
      </c>
      <c r="C56" s="59" t="s">
        <v>246</v>
      </c>
      <c r="D56" s="87" t="s">
        <v>194</v>
      </c>
      <c r="E56" s="88">
        <v>2.0000000000000001E-4</v>
      </c>
      <c r="F56" s="61" t="s">
        <v>247</v>
      </c>
      <c r="G56" s="61">
        <v>3.69</v>
      </c>
      <c r="H56" s="89">
        <v>55284</v>
      </c>
      <c r="I56" s="89">
        <v>11.06</v>
      </c>
      <c r="J56" s="61" t="s">
        <v>248</v>
      </c>
      <c r="K56" s="61">
        <v>11.39</v>
      </c>
      <c r="L56" s="90"/>
      <c r="M56" s="89">
        <f t="shared" si="2"/>
        <v>3.0867208672086721</v>
      </c>
      <c r="N56" s="87" t="s">
        <v>249</v>
      </c>
    </row>
    <row r="57" spans="1:14" ht="72">
      <c r="A57" s="85">
        <v>30</v>
      </c>
      <c r="B57" s="86" t="s">
        <v>250</v>
      </c>
      <c r="C57" s="59" t="s">
        <v>251</v>
      </c>
      <c r="D57" s="87" t="s">
        <v>194</v>
      </c>
      <c r="E57" s="88">
        <v>3.3999999999999998E-3</v>
      </c>
      <c r="F57" s="61" t="s">
        <v>252</v>
      </c>
      <c r="G57" s="61">
        <v>44.13</v>
      </c>
      <c r="H57" s="89">
        <v>66076</v>
      </c>
      <c r="I57" s="89">
        <v>224.66</v>
      </c>
      <c r="J57" s="61" t="s">
        <v>253</v>
      </c>
      <c r="K57" s="61">
        <v>227.32</v>
      </c>
      <c r="L57" s="90"/>
      <c r="M57" s="89">
        <f t="shared" si="2"/>
        <v>5.1511443462497164</v>
      </c>
      <c r="N57" s="87" t="s">
        <v>254</v>
      </c>
    </row>
    <row r="58" spans="1:14" ht="48">
      <c r="A58" s="85">
        <v>31</v>
      </c>
      <c r="B58" s="86" t="s">
        <v>255</v>
      </c>
      <c r="C58" s="59" t="s">
        <v>256</v>
      </c>
      <c r="D58" s="87" t="s">
        <v>200</v>
      </c>
      <c r="E58" s="88">
        <v>2.8039999999999998</v>
      </c>
      <c r="F58" s="61" t="s">
        <v>257</v>
      </c>
      <c r="G58" s="61">
        <v>1637.53</v>
      </c>
      <c r="H58" s="89">
        <v>2247</v>
      </c>
      <c r="I58" s="89">
        <v>6300.59</v>
      </c>
      <c r="J58" s="61" t="s">
        <v>258</v>
      </c>
      <c r="K58" s="61">
        <v>7433.99</v>
      </c>
      <c r="L58" s="90"/>
      <c r="M58" s="89">
        <f t="shared" si="2"/>
        <v>4.5397580502341945</v>
      </c>
      <c r="N58" s="87" t="s">
        <v>259</v>
      </c>
    </row>
    <row r="59" spans="1:14" ht="48">
      <c r="A59" s="85">
        <v>32</v>
      </c>
      <c r="B59" s="86" t="s">
        <v>260</v>
      </c>
      <c r="C59" s="59" t="s">
        <v>261</v>
      </c>
      <c r="D59" s="87" t="s">
        <v>200</v>
      </c>
      <c r="E59" s="88">
        <v>8.9999999999999998E-4</v>
      </c>
      <c r="F59" s="61" t="s">
        <v>257</v>
      </c>
      <c r="G59" s="61">
        <v>0.53</v>
      </c>
      <c r="H59" s="89">
        <v>2202</v>
      </c>
      <c r="I59" s="89">
        <v>1.98</v>
      </c>
      <c r="J59" s="61" t="s">
        <v>262</v>
      </c>
      <c r="K59" s="61">
        <v>2.31</v>
      </c>
      <c r="L59" s="90"/>
      <c r="M59" s="89">
        <f t="shared" si="2"/>
        <v>4.3584905660377355</v>
      </c>
      <c r="N59" s="87" t="s">
        <v>263</v>
      </c>
    </row>
    <row r="60" spans="1:14" ht="48">
      <c r="A60" s="85">
        <v>33</v>
      </c>
      <c r="B60" s="86" t="s">
        <v>264</v>
      </c>
      <c r="C60" s="59" t="s">
        <v>265</v>
      </c>
      <c r="D60" s="87" t="s">
        <v>200</v>
      </c>
      <c r="E60" s="88">
        <v>1.5100000000000001E-2</v>
      </c>
      <c r="F60" s="61" t="s">
        <v>266</v>
      </c>
      <c r="G60" s="61">
        <v>9.4700000000000006</v>
      </c>
      <c r="H60" s="89">
        <v>2326</v>
      </c>
      <c r="I60" s="89">
        <v>35.119999999999997</v>
      </c>
      <c r="J60" s="61" t="s">
        <v>267</v>
      </c>
      <c r="K60" s="61">
        <v>40.57</v>
      </c>
      <c r="L60" s="90"/>
      <c r="M60" s="89">
        <f t="shared" si="2"/>
        <v>4.2840549102428715</v>
      </c>
      <c r="N60" s="87" t="s">
        <v>268</v>
      </c>
    </row>
    <row r="61" spans="1:14" ht="48">
      <c r="A61" s="85">
        <v>34</v>
      </c>
      <c r="B61" s="86" t="s">
        <v>269</v>
      </c>
      <c r="C61" s="59" t="s">
        <v>270</v>
      </c>
      <c r="D61" s="87" t="s">
        <v>271</v>
      </c>
      <c r="E61" s="88">
        <v>3.78E-2</v>
      </c>
      <c r="F61" s="61" t="s">
        <v>272</v>
      </c>
      <c r="G61" s="61">
        <v>52.13</v>
      </c>
      <c r="H61" s="89">
        <v>8710</v>
      </c>
      <c r="I61" s="89">
        <v>329.24</v>
      </c>
      <c r="J61" s="61" t="s">
        <v>273</v>
      </c>
      <c r="K61" s="61">
        <v>355.75</v>
      </c>
      <c r="L61" s="90"/>
      <c r="M61" s="89">
        <f t="shared" si="2"/>
        <v>6.8242854402455393</v>
      </c>
      <c r="N61" s="87" t="s">
        <v>274</v>
      </c>
    </row>
    <row r="62" spans="1:14" ht="60">
      <c r="A62" s="85">
        <v>35</v>
      </c>
      <c r="B62" s="86" t="s">
        <v>275</v>
      </c>
      <c r="C62" s="59" t="s">
        <v>276</v>
      </c>
      <c r="D62" s="87" t="s">
        <v>277</v>
      </c>
      <c r="E62" s="88">
        <v>1.29E-2</v>
      </c>
      <c r="F62" s="61" t="s">
        <v>278</v>
      </c>
      <c r="G62" s="61">
        <v>0.79</v>
      </c>
      <c r="H62" s="89">
        <v>303.82</v>
      </c>
      <c r="I62" s="89">
        <v>3.92</v>
      </c>
      <c r="J62" s="61" t="s">
        <v>279</v>
      </c>
      <c r="K62" s="61">
        <v>4</v>
      </c>
      <c r="L62" s="90"/>
      <c r="M62" s="89">
        <f t="shared" si="2"/>
        <v>5.0632911392405058</v>
      </c>
      <c r="N62" s="87" t="s">
        <v>223</v>
      </c>
    </row>
    <row r="63" spans="1:14" ht="48">
      <c r="A63" s="85">
        <v>36</v>
      </c>
      <c r="B63" s="86" t="s">
        <v>280</v>
      </c>
      <c r="C63" s="59" t="s">
        <v>281</v>
      </c>
      <c r="D63" s="87" t="s">
        <v>282</v>
      </c>
      <c r="E63" s="88">
        <v>167.6</v>
      </c>
      <c r="F63" s="61" t="s">
        <v>283</v>
      </c>
      <c r="G63" s="61">
        <v>25882.47</v>
      </c>
      <c r="H63" s="89"/>
      <c r="I63" s="89"/>
      <c r="J63" s="61" t="s">
        <v>284</v>
      </c>
      <c r="K63" s="61">
        <v>163314.47</v>
      </c>
      <c r="L63" s="90"/>
      <c r="M63" s="89">
        <f t="shared" si="2"/>
        <v>6.3098487122751417</v>
      </c>
      <c r="N63" s="87"/>
    </row>
    <row r="64" spans="1:14" ht="48">
      <c r="A64" s="85">
        <v>37</v>
      </c>
      <c r="B64" s="86" t="s">
        <v>285</v>
      </c>
      <c r="C64" s="59" t="s">
        <v>286</v>
      </c>
      <c r="D64" s="87" t="s">
        <v>287</v>
      </c>
      <c r="E64" s="88">
        <v>1</v>
      </c>
      <c r="F64" s="61" t="s">
        <v>288</v>
      </c>
      <c r="G64" s="61">
        <v>2497.91</v>
      </c>
      <c r="H64" s="89"/>
      <c r="I64" s="89"/>
      <c r="J64" s="61" t="s">
        <v>289</v>
      </c>
      <c r="K64" s="61">
        <v>15761.84</v>
      </c>
      <c r="L64" s="90"/>
      <c r="M64" s="89">
        <f t="shared" si="2"/>
        <v>6.3100111693375665</v>
      </c>
      <c r="N64" s="87"/>
    </row>
    <row r="65" spans="1:14" ht="48">
      <c r="A65" s="85">
        <v>38</v>
      </c>
      <c r="B65" s="86" t="s">
        <v>290</v>
      </c>
      <c r="C65" s="59" t="s">
        <v>291</v>
      </c>
      <c r="D65" s="87" t="s">
        <v>287</v>
      </c>
      <c r="E65" s="88">
        <v>4</v>
      </c>
      <c r="F65" s="61" t="s">
        <v>292</v>
      </c>
      <c r="G65" s="61">
        <v>4213.2</v>
      </c>
      <c r="H65" s="89"/>
      <c r="I65" s="89"/>
      <c r="J65" s="61" t="s">
        <v>293</v>
      </c>
      <c r="K65" s="61">
        <v>26585.200000000001</v>
      </c>
      <c r="L65" s="90"/>
      <c r="M65" s="89">
        <f t="shared" si="2"/>
        <v>6.3099781638659458</v>
      </c>
      <c r="N65" s="87"/>
    </row>
    <row r="66" spans="1:14" ht="24">
      <c r="A66" s="98"/>
      <c r="B66" s="99" t="s">
        <v>56</v>
      </c>
      <c r="C66" s="100" t="s">
        <v>294</v>
      </c>
      <c r="D66" s="101" t="s">
        <v>152</v>
      </c>
      <c r="E66" s="102"/>
      <c r="F66" s="75" t="s">
        <v>150</v>
      </c>
      <c r="G66" s="75">
        <v>34685</v>
      </c>
      <c r="H66" s="103"/>
      <c r="I66" s="103"/>
      <c r="J66" s="75" t="s">
        <v>150</v>
      </c>
      <c r="K66" s="75">
        <v>216370</v>
      </c>
      <c r="L66" s="104"/>
      <c r="M66" s="103">
        <f t="shared" si="2"/>
        <v>6.2381432896064579</v>
      </c>
      <c r="N66" s="101"/>
    </row>
    <row r="67" spans="1:14">
      <c r="A67" s="105" t="s">
        <v>122</v>
      </c>
      <c r="B67" s="106"/>
      <c r="C67" s="106"/>
      <c r="D67" s="106"/>
      <c r="E67" s="106"/>
      <c r="F67" s="106"/>
      <c r="G67" s="61">
        <v>44639</v>
      </c>
      <c r="H67" s="89"/>
      <c r="I67" s="89"/>
      <c r="J67" s="89"/>
      <c r="K67" s="61">
        <v>304270</v>
      </c>
      <c r="L67" s="90"/>
      <c r="M67" s="89">
        <f t="shared" ref="M67:M81" ca="1" si="3">IF(ISNUMBER(INDIRECT("K" &amp; ROW())/INDIRECT("G" &amp; ROW())),INDIRECT("K" &amp; ROW())/INDIRECT("G" &amp; ROW()), " ")</f>
        <v>6.8162369228701358</v>
      </c>
      <c r="N67" s="87" t="s">
        <v>295</v>
      </c>
    </row>
    <row r="68" spans="1:14">
      <c r="A68" s="105" t="s">
        <v>62</v>
      </c>
      <c r="B68" s="106"/>
      <c r="C68" s="106"/>
      <c r="D68" s="106"/>
      <c r="E68" s="106"/>
      <c r="F68" s="106"/>
      <c r="G68" s="61"/>
      <c r="H68" s="89"/>
      <c r="I68" s="89"/>
      <c r="J68" s="89"/>
      <c r="K68" s="61"/>
      <c r="L68" s="90"/>
      <c r="M68" s="89" t="str">
        <f t="shared" ca="1" si="3"/>
        <v xml:space="preserve"> </v>
      </c>
      <c r="N68" s="87" t="s">
        <v>295</v>
      </c>
    </row>
    <row r="69" spans="1:14">
      <c r="A69" s="105" t="s">
        <v>63</v>
      </c>
      <c r="B69" s="106"/>
      <c r="C69" s="106"/>
      <c r="D69" s="106"/>
      <c r="E69" s="106"/>
      <c r="F69" s="106"/>
      <c r="G69" s="61">
        <v>4506</v>
      </c>
      <c r="H69" s="89"/>
      <c r="I69" s="89"/>
      <c r="J69" s="89"/>
      <c r="K69" s="61">
        <v>60716</v>
      </c>
      <c r="L69" s="90"/>
      <c r="M69" s="89">
        <f t="shared" ca="1" si="3"/>
        <v>13.474478473146915</v>
      </c>
      <c r="N69" s="87" t="s">
        <v>295</v>
      </c>
    </row>
    <row r="70" spans="1:14">
      <c r="A70" s="105" t="s">
        <v>64</v>
      </c>
      <c r="B70" s="106"/>
      <c r="C70" s="106"/>
      <c r="D70" s="106"/>
      <c r="E70" s="106"/>
      <c r="F70" s="106"/>
      <c r="G70" s="61">
        <v>34685</v>
      </c>
      <c r="H70" s="89"/>
      <c r="I70" s="89"/>
      <c r="J70" s="89"/>
      <c r="K70" s="61">
        <v>216370</v>
      </c>
      <c r="L70" s="90"/>
      <c r="M70" s="89">
        <f t="shared" ca="1" si="3"/>
        <v>6.2381432896064579</v>
      </c>
      <c r="N70" s="87" t="s">
        <v>295</v>
      </c>
    </row>
    <row r="71" spans="1:14">
      <c r="A71" s="105" t="s">
        <v>65</v>
      </c>
      <c r="B71" s="106"/>
      <c r="C71" s="106"/>
      <c r="D71" s="106"/>
      <c r="E71" s="106"/>
      <c r="F71" s="106"/>
      <c r="G71" s="61">
        <v>6094</v>
      </c>
      <c r="H71" s="89"/>
      <c r="I71" s="89"/>
      <c r="J71" s="89"/>
      <c r="K71" s="61">
        <v>35883</v>
      </c>
      <c r="L71" s="90"/>
      <c r="M71" s="89">
        <f t="shared" ca="1" si="3"/>
        <v>5.8882507384312435</v>
      </c>
      <c r="N71" s="87" t="s">
        <v>295</v>
      </c>
    </row>
    <row r="72" spans="1:14">
      <c r="A72" s="107" t="s">
        <v>66</v>
      </c>
      <c r="B72" s="108"/>
      <c r="C72" s="108"/>
      <c r="D72" s="108"/>
      <c r="E72" s="108"/>
      <c r="F72" s="108"/>
      <c r="G72" s="73">
        <v>5766</v>
      </c>
      <c r="H72" s="96"/>
      <c r="I72" s="96"/>
      <c r="J72" s="96"/>
      <c r="K72" s="73">
        <v>66347</v>
      </c>
      <c r="L72" s="97"/>
      <c r="M72" s="96">
        <f t="shared" ca="1" si="3"/>
        <v>11.506590357266736</v>
      </c>
      <c r="N72" s="94" t="s">
        <v>295</v>
      </c>
    </row>
    <row r="73" spans="1:14">
      <c r="A73" s="107" t="s">
        <v>67</v>
      </c>
      <c r="B73" s="108"/>
      <c r="C73" s="108"/>
      <c r="D73" s="108"/>
      <c r="E73" s="108"/>
      <c r="F73" s="108"/>
      <c r="G73" s="73">
        <v>3830</v>
      </c>
      <c r="H73" s="96"/>
      <c r="I73" s="96"/>
      <c r="J73" s="96"/>
      <c r="K73" s="73">
        <v>41287</v>
      </c>
      <c r="L73" s="97"/>
      <c r="M73" s="96">
        <f t="shared" ca="1" si="3"/>
        <v>10.779895561357703</v>
      </c>
      <c r="N73" s="94" t="s">
        <v>295</v>
      </c>
    </row>
    <row r="74" spans="1:14">
      <c r="A74" s="107" t="s">
        <v>127</v>
      </c>
      <c r="B74" s="108"/>
      <c r="C74" s="108"/>
      <c r="D74" s="108"/>
      <c r="E74" s="108"/>
      <c r="F74" s="108"/>
      <c r="G74" s="73"/>
      <c r="H74" s="96"/>
      <c r="I74" s="96"/>
      <c r="J74" s="96"/>
      <c r="K74" s="73"/>
      <c r="L74" s="97"/>
      <c r="M74" s="96" t="str">
        <f t="shared" ca="1" si="3"/>
        <v xml:space="preserve"> </v>
      </c>
      <c r="N74" s="94" t="s">
        <v>295</v>
      </c>
    </row>
    <row r="75" spans="1:14">
      <c r="A75" s="105" t="s">
        <v>69</v>
      </c>
      <c r="B75" s="106"/>
      <c r="C75" s="106"/>
      <c r="D75" s="106"/>
      <c r="E75" s="106"/>
      <c r="F75" s="106"/>
      <c r="G75" s="61">
        <v>853</v>
      </c>
      <c r="H75" s="89"/>
      <c r="I75" s="89"/>
      <c r="J75" s="89"/>
      <c r="K75" s="61">
        <v>9079</v>
      </c>
      <c r="L75" s="90"/>
      <c r="M75" s="89">
        <f t="shared" ca="1" si="3"/>
        <v>10.643610785463071</v>
      </c>
      <c r="N75" s="87" t="s">
        <v>295</v>
      </c>
    </row>
    <row r="76" spans="1:14">
      <c r="A76" s="105" t="s">
        <v>70</v>
      </c>
      <c r="B76" s="106"/>
      <c r="C76" s="106"/>
      <c r="D76" s="106"/>
      <c r="E76" s="106"/>
      <c r="F76" s="106"/>
      <c r="G76" s="61">
        <v>31</v>
      </c>
      <c r="H76" s="89"/>
      <c r="I76" s="89"/>
      <c r="J76" s="89"/>
      <c r="K76" s="61">
        <v>280</v>
      </c>
      <c r="L76" s="90"/>
      <c r="M76" s="89">
        <f t="shared" ca="1" si="3"/>
        <v>9.0322580645161299</v>
      </c>
      <c r="N76" s="87" t="s">
        <v>295</v>
      </c>
    </row>
    <row r="77" spans="1:14">
      <c r="A77" s="105" t="s">
        <v>71</v>
      </c>
      <c r="B77" s="106"/>
      <c r="C77" s="106"/>
      <c r="D77" s="106"/>
      <c r="E77" s="106"/>
      <c r="F77" s="106"/>
      <c r="G77" s="61">
        <v>40</v>
      </c>
      <c r="H77" s="89"/>
      <c r="I77" s="89"/>
      <c r="J77" s="89"/>
      <c r="K77" s="61">
        <v>186</v>
      </c>
      <c r="L77" s="90"/>
      <c r="M77" s="89">
        <f t="shared" ca="1" si="3"/>
        <v>4.6500000000000004</v>
      </c>
      <c r="N77" s="87" t="s">
        <v>295</v>
      </c>
    </row>
    <row r="78" spans="1:14" ht="26.1" customHeight="1">
      <c r="A78" s="105" t="s">
        <v>119</v>
      </c>
      <c r="B78" s="106"/>
      <c r="C78" s="106"/>
      <c r="D78" s="106"/>
      <c r="E78" s="106"/>
      <c r="F78" s="106"/>
      <c r="G78" s="61">
        <v>20718</v>
      </c>
      <c r="H78" s="89"/>
      <c r="I78" s="89"/>
      <c r="J78" s="89"/>
      <c r="K78" s="61">
        <v>196698</v>
      </c>
      <c r="L78" s="90"/>
      <c r="M78" s="89">
        <f t="shared" ca="1" si="3"/>
        <v>9.4940631335070957</v>
      </c>
      <c r="N78" s="87" t="s">
        <v>295</v>
      </c>
    </row>
    <row r="79" spans="1:14">
      <c r="A79" s="105" t="s">
        <v>120</v>
      </c>
      <c r="B79" s="106"/>
      <c r="C79" s="106"/>
      <c r="D79" s="106"/>
      <c r="E79" s="106"/>
      <c r="F79" s="106"/>
      <c r="G79" s="61">
        <v>32593</v>
      </c>
      <c r="H79" s="89"/>
      <c r="I79" s="89"/>
      <c r="J79" s="89"/>
      <c r="K79" s="61">
        <v>205661</v>
      </c>
      <c r="L79" s="90"/>
      <c r="M79" s="89">
        <f t="shared" ca="1" si="3"/>
        <v>6.3099745344092293</v>
      </c>
      <c r="N79" s="87" t="s">
        <v>295</v>
      </c>
    </row>
    <row r="80" spans="1:14">
      <c r="A80" s="105" t="s">
        <v>72</v>
      </c>
      <c r="B80" s="106"/>
      <c r="C80" s="106"/>
      <c r="D80" s="106"/>
      <c r="E80" s="106"/>
      <c r="F80" s="106"/>
      <c r="G80" s="61">
        <v>54235</v>
      </c>
      <c r="H80" s="89"/>
      <c r="I80" s="89"/>
      <c r="J80" s="89"/>
      <c r="K80" s="61">
        <v>411904</v>
      </c>
      <c r="L80" s="90"/>
      <c r="M80" s="89">
        <f t="shared" ca="1" si="3"/>
        <v>7.594800405642113</v>
      </c>
      <c r="N80" s="87" t="s">
        <v>295</v>
      </c>
    </row>
    <row r="81" spans="1:14">
      <c r="A81" s="107" t="s">
        <v>128</v>
      </c>
      <c r="B81" s="108"/>
      <c r="C81" s="108"/>
      <c r="D81" s="108"/>
      <c r="E81" s="108"/>
      <c r="F81" s="108"/>
      <c r="G81" s="73">
        <v>54235</v>
      </c>
      <c r="H81" s="96"/>
      <c r="I81" s="96"/>
      <c r="J81" s="96"/>
      <c r="K81" s="73">
        <v>411904</v>
      </c>
      <c r="L81" s="97"/>
      <c r="M81" s="96">
        <f t="shared" ca="1" si="3"/>
        <v>7.594800405642113</v>
      </c>
      <c r="N81" s="94" t="s">
        <v>295</v>
      </c>
    </row>
    <row r="82" spans="1:14">
      <c r="A82" s="12"/>
      <c r="B82" s="40"/>
      <c r="C82" s="24"/>
      <c r="D82" s="41"/>
      <c r="E82" s="41"/>
      <c r="F82" s="42"/>
      <c r="G82" s="25"/>
      <c r="H82" s="42"/>
      <c r="I82" s="42"/>
      <c r="J82" s="42"/>
      <c r="K82" s="25"/>
      <c r="L82" s="43"/>
      <c r="M82" s="42"/>
      <c r="N82" s="44"/>
    </row>
    <row r="83" spans="1:14">
      <c r="A83" s="27"/>
      <c r="G83" s="45"/>
      <c r="H83" s="46"/>
      <c r="I83" s="46"/>
      <c r="J83" s="46"/>
      <c r="K83" s="45"/>
      <c r="L83" s="47"/>
      <c r="M83" s="45"/>
      <c r="N83" s="27"/>
    </row>
    <row r="84" spans="1:14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8"/>
      <c r="M84" s="4"/>
      <c r="N84" s="4"/>
    </row>
    <row r="85" spans="1:14">
      <c r="A85" s="55" t="s">
        <v>41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8"/>
      <c r="M85" s="4"/>
      <c r="N85" s="4"/>
    </row>
    <row r="86" spans="1:14">
      <c r="A86" s="28"/>
      <c r="B86" s="4"/>
      <c r="C86" s="4"/>
      <c r="D86" s="4"/>
      <c r="E86" s="4"/>
      <c r="F86" s="4"/>
      <c r="G86" s="4"/>
      <c r="H86" s="4"/>
      <c r="I86" s="4"/>
      <c r="J86" s="4"/>
      <c r="K86" s="4"/>
      <c r="L86" s="48"/>
      <c r="M86" s="4"/>
      <c r="N86" s="4"/>
    </row>
    <row r="87" spans="1:14">
      <c r="A87" s="55" t="s">
        <v>42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8"/>
      <c r="M87" s="4"/>
      <c r="N87" s="4"/>
    </row>
  </sheetData>
  <mergeCells count="46">
    <mergeCell ref="A5:N5"/>
    <mergeCell ref="A6:N6"/>
    <mergeCell ref="A7:N7"/>
    <mergeCell ref="A8:N8"/>
    <mergeCell ref="G10:I10"/>
    <mergeCell ref="G14:H14"/>
    <mergeCell ref="J10:M10"/>
    <mergeCell ref="G12:H12"/>
    <mergeCell ref="J12:K12"/>
    <mergeCell ref="G13:H13"/>
    <mergeCell ref="J13:K13"/>
    <mergeCell ref="J14:K14"/>
    <mergeCell ref="G11:H11"/>
    <mergeCell ref="J11:K11"/>
    <mergeCell ref="M20:M22"/>
    <mergeCell ref="N20:N22"/>
    <mergeCell ref="D21:D22"/>
    <mergeCell ref="H21:I21"/>
    <mergeCell ref="J21:K21"/>
    <mergeCell ref="F20:G21"/>
    <mergeCell ref="H20:K20"/>
    <mergeCell ref="A69:F69"/>
    <mergeCell ref="A70:F70"/>
    <mergeCell ref="A71:F71"/>
    <mergeCell ref="G15:H15"/>
    <mergeCell ref="J15:K15"/>
    <mergeCell ref="A20:A22"/>
    <mergeCell ref="B20:B22"/>
    <mergeCell ref="C20:C22"/>
    <mergeCell ref="E20:E22"/>
    <mergeCell ref="A24:N24"/>
    <mergeCell ref="A25:N25"/>
    <mergeCell ref="A32:N32"/>
    <mergeCell ref="A45:N45"/>
    <mergeCell ref="A67:F67"/>
    <mergeCell ref="A68:F68"/>
    <mergeCell ref="A72:F72"/>
    <mergeCell ref="A73:F73"/>
    <mergeCell ref="A81:F81"/>
    <mergeCell ref="A75:F75"/>
    <mergeCell ref="A76:F76"/>
    <mergeCell ref="A77:F77"/>
    <mergeCell ref="A78:F78"/>
    <mergeCell ref="A79:F79"/>
    <mergeCell ref="A80:F80"/>
    <mergeCell ref="A74:F74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0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Горский</dc:creator>
  <cp:lastModifiedBy>Admin</cp:lastModifiedBy>
  <cp:lastPrinted>2019-07-25T04:18:49Z</cp:lastPrinted>
  <dcterms:created xsi:type="dcterms:W3CDTF">2003-01-28T12:33:10Z</dcterms:created>
  <dcterms:modified xsi:type="dcterms:W3CDTF">2019-07-26T03:35:15Z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