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005" yWindow="60" windowWidth="7500" windowHeight="4245" tabRatio="771" activeTab="1"/>
  </bookViews>
  <sheets>
    <sheet name="Мои данные" sheetId="8" r:id="rId1"/>
    <sheet name="Ведомость ресурсов" sheetId="16" r:id="rId2"/>
  </sheets>
  <definedNames>
    <definedName name="_xlnm.Print_Titles" localSheetId="1">'Ведомость ресурсов'!$23:$23</definedName>
    <definedName name="_xlnm.Print_Titles" localSheetId="0">'Мои данные'!$23:$23</definedName>
  </definedNames>
  <calcPr calcId="114210" fullCalcOnLoad="1"/>
</workbook>
</file>

<file path=xl/calcChain.xml><?xml version="1.0" encoding="utf-8"?>
<calcChain xmlns="http://schemas.openxmlformats.org/spreadsheetml/2006/main">
  <c r="M26" i="16"/>
  <c r="M27"/>
  <c r="M28"/>
  <c r="M29"/>
  <c r="M30"/>
  <c r="M31"/>
  <c r="M32"/>
  <c r="M34"/>
  <c r="M35"/>
  <c r="M36"/>
  <c r="M37"/>
  <c r="M38"/>
  <c r="M39"/>
  <c r="M41"/>
  <c r="M42"/>
  <c r="M43"/>
  <c r="M44"/>
  <c r="M45"/>
  <c r="M46"/>
  <c r="M47"/>
  <c r="M48"/>
  <c r="M49"/>
  <c r="M50"/>
  <c r="M51"/>
  <c r="M52"/>
  <c r="M53"/>
  <c r="M54"/>
  <c r="J15"/>
  <c r="G15"/>
  <c r="J13"/>
  <c r="G13"/>
  <c r="J12"/>
  <c r="G12"/>
  <c r="J11"/>
  <c r="G11"/>
  <c r="J15" i="8"/>
  <c r="G15"/>
  <c r="J13"/>
  <c r="G13"/>
  <c r="J12"/>
  <c r="G12"/>
  <c r="J11"/>
  <c r="G11"/>
  <c r="J78"/>
  <c r="G78"/>
  <c r="J77"/>
  <c r="G77"/>
  <c r="J14" i="16"/>
  <c r="G14"/>
  <c r="J14" i="8"/>
  <c r="G14"/>
  <c r="A18" i="16"/>
  <c r="A18" i="8"/>
  <c r="M65" i="16"/>
  <c r="M57"/>
  <c r="M64"/>
  <c r="M58"/>
  <c r="M59"/>
  <c r="M60"/>
  <c r="M61"/>
  <c r="M55"/>
  <c r="M62"/>
  <c r="M63"/>
  <c r="M66"/>
  <c r="M56"/>
</calcChain>
</file>

<file path=xl/comments1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  <author>Alex Sosedko</author>
  </authors>
  <commentList>
    <comment ref="A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5" authorId="2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7" authorId="2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8" authorId="2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V14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W14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X1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1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1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G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V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W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X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L18" authorId="2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3" authorId="2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3" authorId="2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&lt;Наименование (текстовая часть) расценки&gt;
&lt;Обоснование коэффициентов&gt;
&lt;Ед. измерения по расценке&gt;
&lt;Формула расчета стоимости единицы&gt;
&lt;Строка задания НР для рес.расч.&gt;
&lt;Строка задания СП для рес.расч.&gt;</t>
        </r>
      </text>
    </comment>
    <comment ref="C23" authorId="2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
&lt;Формула расчета физ. объема&gt;
&lt;Нормы НР 2001г. по позиции&gt;
&lt;Нормы СП 2001г. по позиции&gt;</t>
        </r>
      </text>
    </comment>
    <comment ref="D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E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&lt;Сумма НР по позиции при расчете в базисных ценах&gt;
&lt;Сумма СП по позиции при расчете в базисных ценах&gt;</t>
        </r>
      </text>
    </comment>
    <comment ref="H2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
_____
&lt;ИТОГО МАТ на физобъем по позиции в базисных ценах&gt;
</t>
        </r>
      </text>
    </comment>
    <comment ref="I2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
</t>
        </r>
      </text>
    </comment>
    <comment ref="J23" authorId="2">
      <text>
        <r>
          <rPr>
            <sz val="8"/>
            <color indexed="81"/>
            <rFont val="Tahoma"/>
            <family val="2"/>
            <charset val="204"/>
          </rPr>
          <t xml:space="preserve"> &lt;ИТОГО ПЗ по позиции в текущих ценах&gt;
&lt;Сумма НР по позиции при расчете в текущих ценах (ресурсный расчет)&gt;
&lt;Сумма СП по позиции при расчете в текущих ценах (ресурсный расчет)&gt;</t>
        </r>
      </text>
    </comment>
    <comment ref="K23" authorId="2">
      <text>
        <r>
          <rPr>
            <sz val="8"/>
            <color indexed="81"/>
            <rFont val="Tahoma"/>
            <family val="2"/>
            <charset val="204"/>
          </rPr>
          <t xml:space="preserve"> &lt;ИТОГО ОЗП по позиции в текущих ценах&gt;
_____
&lt;ИТОГО МАТ по позиции в текущих ценах&gt;
</t>
        </r>
      </text>
    </comment>
    <comment ref="U23" authorId="2">
      <text>
        <r>
          <rPr>
            <sz val="8"/>
            <color indexed="81"/>
            <rFont val="Tahoma"/>
            <family val="2"/>
            <charset val="204"/>
          </rPr>
          <t xml:space="preserve"> &lt;ИТОГО ЭММ по позиции в текущих ценах&gt;
_____
&lt;ИТОГО ЗПМ по позиции в текущих ценах&gt;
</t>
        </r>
      </text>
    </comment>
    <comment ref="A64" authorId="2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64" authorId="2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H64" authorId="2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(итоги)&gt;
_____
&lt;Материалы (итоги)&gt;</t>
        </r>
      </text>
    </comment>
    <comment ref="I64" authorId="2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(итоги)&gt;
_____
&lt;З/п машинистов (итоги)&gt;</t>
        </r>
      </text>
    </comment>
    <comment ref="J64" authorId="2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K64" authorId="2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в тек.ценах (итоги)&gt;
_____
&lt;Материалы в тек.ценах (итоги)&gt;</t>
        </r>
      </text>
    </comment>
    <comment ref="U64" authorId="2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в тек.ценах (итоги)&gt;
_____
&lt;З/п машинистов в тек.ценах (итоги)&gt;</t>
        </r>
      </text>
    </comment>
    <comment ref="A8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8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comments2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</authors>
  <commentList>
    <comment ref="A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5" authorId="2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7" authorId="2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8" authorId="2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L1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O14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P14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G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L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O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P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L16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L17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L18" authorId="2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3" authorId="2">
      <text>
        <r>
          <rPr>
            <sz val="8"/>
            <color indexed="81"/>
            <rFont val="Tahoma"/>
            <family val="2"/>
            <charset val="204"/>
          </rPr>
          <t xml:space="preserve"> &lt;Номер ресурса п.п.&gt;</t>
        </r>
      </text>
    </comment>
    <comment ref="B23" authorId="2">
      <text>
        <r>
          <rPr>
            <sz val="8"/>
            <color indexed="81"/>
            <rFont val="Tahoma"/>
            <family val="2"/>
            <charset val="204"/>
          </rPr>
          <t xml:space="preserve"> &lt;Код ресурса&gt;</t>
        </r>
      </text>
    </comment>
    <comment ref="C23" authorId="2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ресурса &gt;</t>
        </r>
      </text>
    </comment>
    <comment ref="D23" authorId="2">
      <text>
        <r>
          <rPr>
            <sz val="8"/>
            <color indexed="81"/>
            <rFont val="Tahoma"/>
            <family val="2"/>
            <charset val="204"/>
          </rPr>
          <t xml:space="preserve"> &lt;Единица измерения ресурса&gt;
&lt;Количество машиночасов на единицу по позиции&gt;</t>
        </r>
      </text>
    </comment>
    <comment ref="E23" authorId="2">
      <text>
        <r>
          <rPr>
            <sz val="8"/>
            <color indexed="81"/>
            <rFont val="Tahoma"/>
            <family val="2"/>
            <charset val="204"/>
          </rPr>
          <t xml:space="preserve"> &lt;Общее количество ресурса&gt;</t>
        </r>
      </text>
    </comment>
    <comment ref="F23" authorId="2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ед. измерения)&gt;
&lt;Формула базисной цены единицы ПЗ&gt;</t>
        </r>
      </text>
    </comment>
    <comment ref="G23" authorId="2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физ. объем)&gt;</t>
        </r>
      </text>
    </comment>
    <comment ref="H23" authorId="2">
      <text>
        <r>
          <rPr>
            <sz val="8"/>
            <color indexed="81"/>
            <rFont val="Tahoma"/>
            <family val="2"/>
            <charset val="204"/>
          </rPr>
          <t xml:space="preserve"> &lt;Оптовая цена единицы&gt;</t>
        </r>
      </text>
    </comment>
    <comment ref="I23" authorId="2">
      <text>
        <r>
          <rPr>
            <sz val="8"/>
            <color indexed="81"/>
            <rFont val="Tahoma"/>
            <family val="2"/>
            <charset val="204"/>
          </rPr>
          <t xml:space="preserve"> &lt;Оптовая цена всего&gt;</t>
        </r>
      </text>
    </comment>
    <comment ref="J23" authorId="2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ед. измерения)&gt;
&lt;Формула текущей цены единицы ПЗ&gt;</t>
        </r>
      </text>
    </comment>
    <comment ref="K23" authorId="2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физ. объем)&gt;</t>
        </r>
      </text>
    </comment>
    <comment ref="M2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=IF(ISNUMBER(R[0]C[-2]/R[0]C[-6]),IF(NOT(R[0]C[-2]/R[0]C[-6]=0),R[0]C[-2]/R[0]C[-6], " "), " ")&lt;Пустой идентификатор&gt;</t>
        </r>
      </text>
    </comment>
    <comment ref="N23" authorId="2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текущей цены ресурса&gt;</t>
        </r>
      </text>
    </comment>
    <comment ref="A68" authorId="2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68" authorId="2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K68" authorId="2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M68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=IF(ISNUMBER(INDIRECT("K" &amp; ROW())/INDIRECT("G" &amp; ROW())),INDIRECT("K" &amp; ROW())/INDIRECT("G" &amp; ROW()), " ")&lt;Пустой идентификатор&gt;</t>
        </r>
      </text>
    </comment>
    <comment ref="N6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идентификатор&gt;</t>
        </r>
      </text>
    </comment>
    <comment ref="A7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7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<sst xmlns="http://schemas.openxmlformats.org/spreadsheetml/2006/main" count="399" uniqueCount="255">
  <si>
    <t>Код ресурса</t>
  </si>
  <si>
    <t>Всего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</si>
  <si>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</si>
  <si>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</si>
  <si>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</si>
  <si>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</si>
  <si>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</si>
  <si>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</si>
  <si>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</si>
  <si>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</si>
  <si>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</si>
  <si>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</si>
  <si>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</si>
  <si>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</si>
  <si>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</si>
  <si>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</si>
  <si>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</si>
  <si>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</si>
  <si>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</si>
  <si>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Наименование</t>
  </si>
  <si>
    <t>Единица измерения</t>
  </si>
  <si>
    <t>Количество единиц по проектным данным</t>
  </si>
  <si>
    <t>Сметная стоимость в базисных ценах (руб.)</t>
  </si>
  <si>
    <t>Стоимость в текущих ценах (руб.)</t>
  </si>
  <si>
    <t>Индекс для смт. цен</t>
  </si>
  <si>
    <t>Обоснование</t>
  </si>
  <si>
    <t>Отпускная</t>
  </si>
  <si>
    <t>Сметная</t>
  </si>
  <si>
    <t>на ед. изм.</t>
  </si>
  <si>
    <t>общая</t>
  </si>
  <si>
    <t>Кол-во механизаторов</t>
  </si>
  <si>
    <t>(локальная смета)</t>
  </si>
  <si>
    <t>(локальный сметный расчет)</t>
  </si>
  <si>
    <t>в т.ч. оборудование</t>
  </si>
  <si>
    <t>монтажных работ</t>
  </si>
  <si>
    <t>% НР</t>
  </si>
  <si>
    <t>% СП</t>
  </si>
  <si>
    <t>Объект:Обустройство сквера</t>
  </si>
  <si>
    <t>ЛОКАЛЬНАЯ СМЕТА 02-01-04</t>
  </si>
  <si>
    <t>на Озеленение</t>
  </si>
  <si>
    <t>Составил:  _________________ /Горский И.Е./</t>
  </si>
  <si>
    <t>Проверил:  _________________ /Горский И.Е./</t>
  </si>
  <si>
    <t xml:space="preserve">Раздел 1. </t>
  </si>
  <si>
    <t>ТЕР47-01-046-03
Подготовка почвы для устройства партерного и обыкновенного газона с внесением растительной земли слоем 15 см: механизированным способом
100 м2</t>
  </si>
  <si>
    <t>352,2
_____
1215</t>
  </si>
  <si>
    <t>6,65
_____
1,14</t>
  </si>
  <si>
    <t>2515
_____
8675</t>
  </si>
  <si>
    <t>47
_____
8</t>
  </si>
  <si>
    <t>33906
_____
37160</t>
  </si>
  <si>
    <t>301
_____
110</t>
  </si>
  <si>
    <t>Накладные расходы от ФОТ(34016 руб.)</t>
  </si>
  <si>
    <t>98%=115%*0.85</t>
  </si>
  <si>
    <t>Сметная прибыль от ФОТ(34016 руб.)</t>
  </si>
  <si>
    <t>72%=90%*0.8</t>
  </si>
  <si>
    <t>Всего с НР и СП</t>
  </si>
  <si>
    <t/>
  </si>
  <si>
    <t>ТЕР47-01-046-04
Подготовка почвы для устройства партерного и обыкновенного газона с внесением растительной земли слоем 15 см: вручную
100 м2</t>
  </si>
  <si>
    <t>401,6
_____
1215</t>
  </si>
  <si>
    <t>1229
_____
3718</t>
  </si>
  <si>
    <t>16569
_____
15926</t>
  </si>
  <si>
    <t>Накладные расходы от ФОТ(16569 руб.)</t>
  </si>
  <si>
    <t>Сметная прибыль от ФОТ(16569 руб.)</t>
  </si>
  <si>
    <t>ТЕР47-01-046-05
На каждые 5 см изменения толщины слоя добавлять или исключать к расценкам с 47-01-046-01 по 47-01-046-04
100 м2</t>
  </si>
  <si>
    <t>54,92
_____
405</t>
  </si>
  <si>
    <t>560
_____
4131</t>
  </si>
  <si>
    <t>7553
_____
17695</t>
  </si>
  <si>
    <t>Накладные расходы от ФОТ(7553 руб.)</t>
  </si>
  <si>
    <t>Сметная прибыль от ФОТ(7553 руб.)</t>
  </si>
  <si>
    <t>ТЕР47-01-046-06
Посев газонов партерных, мавританских и обыкновенных вручную
100 м2
426,86 = 516,86 - 2 x 45,00</t>
  </si>
  <si>
    <t>64,03
_____
31,1</t>
  </si>
  <si>
    <t>331,73
_____
38,41</t>
  </si>
  <si>
    <t>653
_____
317</t>
  </si>
  <si>
    <t>3384
_____
392</t>
  </si>
  <si>
    <t>8801
_____
2305</t>
  </si>
  <si>
    <t>19005
_____
5282</t>
  </si>
  <si>
    <t>Накладные расходы от ФОТ(14083 руб.)</t>
  </si>
  <si>
    <t>Сметная прибыль от ФОТ(14083 руб.)</t>
  </si>
  <si>
    <t>ТССЦ-414-0137
Семена газонных трав (смесь)
кг</t>
  </si>
  <si>
    <t xml:space="preserve">
_____
45</t>
  </si>
  <si>
    <t xml:space="preserve">
_____
1377</t>
  </si>
  <si>
    <t xml:space="preserve">
_____
5908</t>
  </si>
  <si>
    <t>ТЕР47-01-049-01
Подготовка почвы под цветники толщиной слоя насыпки 20 см
100 м2 цветников</t>
  </si>
  <si>
    <t>468,87
_____
1620</t>
  </si>
  <si>
    <t>347
_____
1199</t>
  </si>
  <si>
    <t>4678
_____
5135</t>
  </si>
  <si>
    <t>Накладные расходы от ФОТ(4678 руб.)</t>
  </si>
  <si>
    <t>Сметная прибыль от ФОТ(4678 руб.)</t>
  </si>
  <si>
    <t>ТЕР47-01-050-01
Посадка многолетних цветников при густоте посадки 1,6 тыс. шт. цветов
100 м2 цветников</t>
  </si>
  <si>
    <t>1631,45
_____
6048,42</t>
  </si>
  <si>
    <t>993,98
_____
115,1</t>
  </si>
  <si>
    <t>1207
_____
4476</t>
  </si>
  <si>
    <t>736
_____
85</t>
  </si>
  <si>
    <t>16277
_____
17757</t>
  </si>
  <si>
    <t>4131
_____
1148</t>
  </si>
  <si>
    <t>Накладные расходы от ФОТ(17425 руб.)</t>
  </si>
  <si>
    <t>Сметная прибыль от ФОТ(17425 руб.)</t>
  </si>
  <si>
    <t>ТЕР47-01-050-02
На каждые 1000 шт. высаживаемых цветов добавлять или исключать к расценке 47-01-050-01
(На +1400 высаживаемых цветов ПЗ=1,4 (ОЗП=1,4; ЭМ=1,4 к расх.; ЗПМ=1,4; МАТ=1,4 к расх.; ТЗ=1,4; ТЗМ=1,4))
100 м2 цветников</t>
  </si>
  <si>
    <t>102,1
_____
4913,03</t>
  </si>
  <si>
    <t>76
_____
3635</t>
  </si>
  <si>
    <t>1019
_____
14827</t>
  </si>
  <si>
    <t>Накладные расходы от ФОТ(1019 руб.)</t>
  </si>
  <si>
    <t>Сметная прибыль от ФОТ(1019 руб.)</t>
  </si>
  <si>
    <t>ТЕР47-01-005-01
Подготовка стандартных посадочных мест для деревьев и кустарников с квадратным комом земли механизированным способом размером: 0,5x0,5x0,4 м в естественном грунте
10 ям</t>
  </si>
  <si>
    <t>50,49
_____
8,27</t>
  </si>
  <si>
    <t>20
_____
3</t>
  </si>
  <si>
    <t>126
_____
45</t>
  </si>
  <si>
    <t>Накладные расходы от ФОТ(637 руб.)</t>
  </si>
  <si>
    <t>Сметная прибыль от ФОТ(637 руб.)</t>
  </si>
  <si>
    <t>ТЕР47-01-009-03
Посадка деревьев и кустарников с комом земли размером: 0,5x0,4 м
10 деревьев или кустарников</t>
  </si>
  <si>
    <t>169,27
_____
350,05</t>
  </si>
  <si>
    <t>238,89
_____
28,67</t>
  </si>
  <si>
    <t>68
_____
139</t>
  </si>
  <si>
    <t>96
_____
11</t>
  </si>
  <si>
    <t>912
_____
472</t>
  </si>
  <si>
    <t>560
_____
155</t>
  </si>
  <si>
    <t>Накладные расходы от ФОТ(1067 руб.)</t>
  </si>
  <si>
    <t>Сметная прибыль от ФОТ(1067 руб.)</t>
  </si>
  <si>
    <t>ТССЦ-414-0326
Ель колючая, высота 1,5-2,0 м
шт.</t>
  </si>
  <si>
    <t xml:space="preserve">
_____
1354,42</t>
  </si>
  <si>
    <t xml:space="preserve">
_____
4063</t>
  </si>
  <si>
    <t xml:space="preserve">
_____
6455</t>
  </si>
  <si>
    <t>ТССЦ-414-0125
Туя западная, высота 1,5-2,0 м
шт.</t>
  </si>
  <si>
    <t xml:space="preserve">
_____
907</t>
  </si>
  <si>
    <t xml:space="preserve">
_____
2368</t>
  </si>
  <si>
    <t>Итого прямые затраты по смете</t>
  </si>
  <si>
    <t>6699
_____
32637</t>
  </si>
  <si>
    <t>4283
_____
499</t>
  </si>
  <si>
    <t>90307
_____
126008</t>
  </si>
  <si>
    <t>24123
_____
6740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</si>
  <si>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</si>
  <si>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</si>
  <si>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</si>
  <si>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</si>
  <si>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</si>
  <si>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</si>
  <si>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</si>
  <si>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Озеленение. Защитные лесонасаждения</t>
  </si>
  <si>
    <t xml:space="preserve">    Материалы для строительных работ</t>
  </si>
  <si>
    <t xml:space="preserve">    Итого</t>
  </si>
  <si>
    <t xml:space="preserve">    ВСЕГО по смете</t>
  </si>
  <si>
    <t>ЛОКАЛЬНЫЙ РЕСУРСНЫЙ СМЕТНЫЙ РАСЧЕТ 02-01-04</t>
  </si>
  <si>
    <t>Ресурсы подрядчика</t>
  </si>
  <si>
    <t xml:space="preserve">          Трудозатраты</t>
  </si>
  <si>
    <t>1-2-0</t>
  </si>
  <si>
    <t>Рабочий строитель (ср 2)</t>
  </si>
  <si>
    <t xml:space="preserve">чел.-ч
</t>
  </si>
  <si>
    <t xml:space="preserve">9,86
</t>
  </si>
  <si>
    <t xml:space="preserve">132,91
</t>
  </si>
  <si>
    <t>1-2-2</t>
  </si>
  <si>
    <t>Рабочий строитель (ср 2,2)</t>
  </si>
  <si>
    <t xml:space="preserve">10,04
</t>
  </si>
  <si>
    <t xml:space="preserve">135,37
</t>
  </si>
  <si>
    <t>1-2-8</t>
  </si>
  <si>
    <t>Рабочий строитель (ср 2,8)</t>
  </si>
  <si>
    <t xml:space="preserve">10,6
</t>
  </si>
  <si>
    <t xml:space="preserve">142,91
</t>
  </si>
  <si>
    <t>1-2-9</t>
  </si>
  <si>
    <t>Рабочий строитель (ср 2,9)</t>
  </si>
  <si>
    <t xml:space="preserve">10,69
</t>
  </si>
  <si>
    <t xml:space="preserve">144,05
</t>
  </si>
  <si>
    <t>1-4-0</t>
  </si>
  <si>
    <t>Рабочий строитель (ср 4)</t>
  </si>
  <si>
    <t xml:space="preserve">12,16
</t>
  </si>
  <si>
    <t xml:space="preserve">163,88
</t>
  </si>
  <si>
    <t>Затраты труда машинистов</t>
  </si>
  <si>
    <t xml:space="preserve">
</t>
  </si>
  <si>
    <t>Итого по трудовым ресурсам</t>
  </si>
  <si>
    <t xml:space="preserve">руб
</t>
  </si>
  <si>
    <t xml:space="preserve">          Машины и механизмы</t>
  </si>
  <si>
    <t>Тракторы на пневмоколесном ходу при работе на других видах строительства 59 кВт (80 л.с.)</t>
  </si>
  <si>
    <t xml:space="preserve">маш.час
</t>
  </si>
  <si>
    <t xml:space="preserve">72,94
</t>
  </si>
  <si>
    <t xml:space="preserve">518
</t>
  </si>
  <si>
    <t>МТРиЭ ЧО, пост. от 06.05.2019 № 36/11</t>
  </si>
  <si>
    <t>Краны на автомобильном ходу при работе на других видах строительства 10 т</t>
  </si>
  <si>
    <t xml:space="preserve">134,07
</t>
  </si>
  <si>
    <t xml:space="preserve">801
</t>
  </si>
  <si>
    <t>Экскаваторы одноковшовые дизельные на пневмоколесном ходу при работе на других видах строительства 0,25 м3</t>
  </si>
  <si>
    <t xml:space="preserve">85,57
</t>
  </si>
  <si>
    <t xml:space="preserve">536
</t>
  </si>
  <si>
    <t>Катки прицепные кольчатые 1 т</t>
  </si>
  <si>
    <t xml:space="preserve">11,03
</t>
  </si>
  <si>
    <t xml:space="preserve">41,79
</t>
  </si>
  <si>
    <t>ЧелСЦена, май 2019 г., ч.2</t>
  </si>
  <si>
    <t>Машины поливомоечные 6000 л</t>
  </si>
  <si>
    <t xml:space="preserve">121,07
</t>
  </si>
  <si>
    <t xml:space="preserve">680
</t>
  </si>
  <si>
    <t>Итого по строительным машинам</t>
  </si>
  <si>
    <t xml:space="preserve">          Материалы</t>
  </si>
  <si>
    <t>101-1782</t>
  </si>
  <si>
    <t>Ткань мешочная</t>
  </si>
  <si>
    <t xml:space="preserve">10 м2
</t>
  </si>
  <si>
    <t xml:space="preserve">92,4
</t>
  </si>
  <si>
    <t xml:space="preserve">447,79
</t>
  </si>
  <si>
    <t>26.10.080</t>
  </si>
  <si>
    <t>101-2074</t>
  </si>
  <si>
    <t>Шпагат из пенькового волокна</t>
  </si>
  <si>
    <t xml:space="preserve">т
</t>
  </si>
  <si>
    <t xml:space="preserve">31150
</t>
  </si>
  <si>
    <t xml:space="preserve">159302,28
</t>
  </si>
  <si>
    <t>К=1,1 МТРиЭ ЧО, Пост.от 06.05.2019 г. №36/11</t>
  </si>
  <si>
    <t>102-0066</t>
  </si>
  <si>
    <t>Доски необрезные хвойных пород длиной 4-6,5 м, шириной 75-150 мм, толщиной 16 мм, IV сорта</t>
  </si>
  <si>
    <t xml:space="preserve">м3
</t>
  </si>
  <si>
    <t xml:space="preserve">571
</t>
  </si>
  <si>
    <t xml:space="preserve">4696,96
</t>
  </si>
  <si>
    <t>09.01.112/670.09*524.01</t>
  </si>
  <si>
    <t>203-0530</t>
  </si>
  <si>
    <t>Колья деревянные посадочные 2200x60 мм</t>
  </si>
  <si>
    <t xml:space="preserve">шт.
</t>
  </si>
  <si>
    <t xml:space="preserve">16
</t>
  </si>
  <si>
    <t xml:space="preserve">50,59
</t>
  </si>
  <si>
    <t>09.01.082*0.008</t>
  </si>
  <si>
    <t>407-0013</t>
  </si>
  <si>
    <t>Земля растительная механизированной заготовки</t>
  </si>
  <si>
    <t xml:space="preserve">81
</t>
  </si>
  <si>
    <t xml:space="preserve">346,97
</t>
  </si>
  <si>
    <t>МТРиЭ ЧО, Пост.от 06.05.2019 г. №36/11, п.307</t>
  </si>
  <si>
    <t>411-0001</t>
  </si>
  <si>
    <t>Вода</t>
  </si>
  <si>
    <t xml:space="preserve">3,11
</t>
  </si>
  <si>
    <t xml:space="preserve">22,6
</t>
  </si>
  <si>
    <t>Среднее (26.01.015, 26.01.017)</t>
  </si>
  <si>
    <t>414-0148</t>
  </si>
  <si>
    <t>Луковицы и клубнелуковицы цветов-многолетников, грунтовые первого разбора, при диаметре луковицы не менее 2,5-3,0 см (лилия, тюльпан и т.д.)</t>
  </si>
  <si>
    <t xml:space="preserve">1000 шт.
</t>
  </si>
  <si>
    <t xml:space="preserve">3324,65
</t>
  </si>
  <si>
    <t xml:space="preserve">13532,71
</t>
  </si>
  <si>
    <t>Код ОКП 97</t>
  </si>
  <si>
    <t>414-0473</t>
  </si>
  <si>
    <t>Перегной</t>
  </si>
  <si>
    <t xml:space="preserve">170,11
</t>
  </si>
  <si>
    <t xml:space="preserve">209,13
</t>
  </si>
  <si>
    <t>Среднее (25.02.020*0, 25.02.023*0.7+25.02.032*0.3)</t>
  </si>
  <si>
    <t>ТССЦ-414-0125</t>
  </si>
  <si>
    <t>Туя западная, высота 1,5-2,0 м</t>
  </si>
  <si>
    <t xml:space="preserve">907
</t>
  </si>
  <si>
    <t xml:space="preserve">2368,42
</t>
  </si>
  <si>
    <t>25.01.417</t>
  </si>
  <si>
    <t>ТССЦ-414-0137</t>
  </si>
  <si>
    <t>Семена газонных трав (смесь)</t>
  </si>
  <si>
    <t xml:space="preserve">кг
</t>
  </si>
  <si>
    <t xml:space="preserve">45
</t>
  </si>
  <si>
    <t xml:space="preserve">193,07
</t>
  </si>
  <si>
    <t>МТРиЭ ЧО, Пост.от 06.05.2019 г. №36/11, п.309</t>
  </si>
  <si>
    <t>ТССЦ-414-0326</t>
  </si>
  <si>
    <t>Ель колючая, высота 1,5-2,0 м</t>
  </si>
  <si>
    <t xml:space="preserve">1354,42
</t>
  </si>
  <si>
    <t xml:space="preserve">2151,67
</t>
  </si>
  <si>
    <t>25.01.421</t>
  </si>
  <si>
    <t>Итого по строительным материалам</t>
  </si>
  <si>
    <t xml:space="preserve"> </t>
  </si>
  <si>
    <t>2 квартал 2019 года</t>
  </si>
  <si>
    <t>Основание:002/04-19-ЭП</t>
  </si>
  <si>
    <t>Стройка:Обустройство сквера возле дома по адресу: Челябинская область, Кунашакский район, п.Муслюмово жд. ст., ул.Лесная д2 "д, е"</t>
  </si>
</sst>
</file>

<file path=xl/styles.xml><?xml version="1.0" encoding="utf-8"?>
<styleSheet xmlns="http://schemas.openxmlformats.org/spreadsheetml/2006/main">
  <numFmts count="1">
    <numFmt numFmtId="164" formatCode="0.000"/>
  </numFmts>
  <fonts count="1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134">
    <xf numFmtId="0" fontId="0" fillId="0" borderId="0" xfId="0"/>
    <xf numFmtId="0" fontId="7" fillId="0" borderId="0" xfId="0" applyFont="1"/>
    <xf numFmtId="0" fontId="7" fillId="0" borderId="0" xfId="0" applyFont="1" applyBorder="1"/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8" fillId="0" borderId="0" xfId="0" applyFont="1" applyAlignment="1"/>
    <xf numFmtId="0" fontId="8" fillId="0" borderId="0" xfId="23" applyFont="1" applyAlignment="1">
      <alignment horizontal="left"/>
    </xf>
    <xf numFmtId="0" fontId="9" fillId="0" borderId="0" xfId="23" applyFont="1">
      <alignment horizontal="center"/>
    </xf>
    <xf numFmtId="0" fontId="8" fillId="0" borderId="0" xfId="23" applyFont="1">
      <alignment horizontal="center"/>
    </xf>
    <xf numFmtId="0" fontId="11" fillId="0" borderId="2" xfId="0" applyFont="1" applyBorder="1" applyAlignment="1">
      <alignment vertical="top"/>
    </xf>
    <xf numFmtId="164" fontId="11" fillId="0" borderId="3" xfId="12" applyNumberFormat="1" applyFont="1" applyBorder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right" vertical="top"/>
    </xf>
    <xf numFmtId="0" fontId="7" fillId="0" borderId="0" xfId="10" applyFont="1"/>
    <xf numFmtId="0" fontId="7" fillId="0" borderId="0" xfId="12" applyFont="1"/>
    <xf numFmtId="2" fontId="11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vertical="top"/>
    </xf>
    <xf numFmtId="0" fontId="11" fillId="0" borderId="4" xfId="0" applyFont="1" applyBorder="1" applyAlignment="1">
      <alignment vertical="top"/>
    </xf>
    <xf numFmtId="2" fontId="11" fillId="0" borderId="0" xfId="0" applyNumberFormat="1" applyFont="1" applyAlignment="1">
      <alignment horizontal="right"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top"/>
    </xf>
    <xf numFmtId="0" fontId="8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8" fillId="0" borderId="0" xfId="0" applyNumberFormat="1" applyFont="1" applyAlignment="1">
      <alignment horizontal="left" vertical="top" wrapText="1"/>
    </xf>
    <xf numFmtId="2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8" fillId="0" borderId="0" xfId="6" applyFont="1" applyAlignment="1">
      <alignment horizontal="right" vertical="top" wrapText="1"/>
    </xf>
    <xf numFmtId="0" fontId="8" fillId="0" borderId="0" xfId="0" applyFont="1"/>
    <xf numFmtId="0" fontId="7" fillId="0" borderId="0" xfId="0" applyFont="1" applyAlignment="1"/>
    <xf numFmtId="0" fontId="8" fillId="0" borderId="0" xfId="0" applyFont="1" applyBorder="1" applyAlignment="1">
      <alignment horizontal="center"/>
    </xf>
    <xf numFmtId="0" fontId="11" fillId="0" borderId="3" xfId="0" applyFont="1" applyBorder="1" applyAlignment="1">
      <alignment vertical="top"/>
    </xf>
    <xf numFmtId="164" fontId="10" fillId="0" borderId="3" xfId="12" applyNumberFormat="1" applyFont="1" applyBorder="1" applyAlignment="1">
      <alignment horizontal="right"/>
    </xf>
    <xf numFmtId="164" fontId="11" fillId="0" borderId="0" xfId="12" applyNumberFormat="1" applyFont="1" applyBorder="1" applyAlignment="1">
      <alignment horizontal="right"/>
    </xf>
    <xf numFmtId="0" fontId="8" fillId="0" borderId="0" xfId="0" applyFont="1" applyBorder="1" applyAlignment="1"/>
    <xf numFmtId="0" fontId="11" fillId="0" borderId="0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8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horizontal="center" vertical="top"/>
    </xf>
    <xf numFmtId="2" fontId="8" fillId="0" borderId="0" xfId="0" applyNumberFormat="1" applyFont="1" applyAlignment="1">
      <alignment horizontal="right" vertical="top"/>
    </xf>
    <xf numFmtId="1" fontId="7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center" vertical="top" wrapText="1"/>
    </xf>
    <xf numFmtId="2" fontId="8" fillId="0" borderId="0" xfId="6" applyNumberFormat="1" applyFont="1" applyAlignment="1">
      <alignment horizontal="right" vertical="top" wrapText="1"/>
    </xf>
    <xf numFmtId="2" fontId="7" fillId="0" borderId="0" xfId="0" applyNumberFormat="1" applyFont="1"/>
    <xf numFmtId="2" fontId="7" fillId="0" borderId="0" xfId="6" applyNumberFormat="1" applyFont="1" applyAlignment="1">
      <alignment horizontal="right" vertical="top" wrapText="1"/>
    </xf>
    <xf numFmtId="0" fontId="7" fillId="0" borderId="0" xfId="0" applyFont="1" applyAlignment="1">
      <alignment vertical="top"/>
    </xf>
    <xf numFmtId="0" fontId="3" fillId="0" borderId="0" xfId="10"/>
    <xf numFmtId="0" fontId="1" fillId="0" borderId="0" xfId="12"/>
    <xf numFmtId="0" fontId="11" fillId="0" borderId="0" xfId="0" applyFont="1" applyAlignment="1">
      <alignment horizontal="left" vertical="top" indent="1"/>
    </xf>
    <xf numFmtId="0" fontId="10" fillId="0" borderId="0" xfId="0" applyFont="1" applyBorder="1"/>
    <xf numFmtId="0" fontId="10" fillId="0" borderId="0" xfId="0" applyFont="1" applyBorder="1" applyAlignment="1">
      <alignment horizontal="left" vertical="top" wrapText="1"/>
    </xf>
    <xf numFmtId="1" fontId="11" fillId="0" borderId="0" xfId="10" applyNumberFormat="1" applyFont="1" applyAlignment="1">
      <alignment horizontal="right"/>
    </xf>
    <xf numFmtId="0" fontId="8" fillId="0" borderId="0" xfId="24" applyFont="1">
      <alignment horizontal="left" vertical="top"/>
    </xf>
    <xf numFmtId="0" fontId="7" fillId="0" borderId="9" xfId="13" applyFont="1" applyBorder="1">
      <alignment horizontal="center" wrapText="1"/>
    </xf>
    <xf numFmtId="0" fontId="7" fillId="0" borderId="9" xfId="13" applyFont="1" applyFill="1" applyBorder="1">
      <alignment horizontal="center" wrapText="1"/>
    </xf>
    <xf numFmtId="0" fontId="8" fillId="0" borderId="1" xfId="0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left" vertical="top" wrapText="1"/>
    </xf>
    <xf numFmtId="2" fontId="14" fillId="0" borderId="1" xfId="0" applyNumberFormat="1" applyFont="1" applyBorder="1" applyAlignment="1">
      <alignment horizontal="left" vertical="top" wrapText="1"/>
    </xf>
    <xf numFmtId="49" fontId="14" fillId="0" borderId="1" xfId="0" applyNumberFormat="1" applyFont="1" applyBorder="1" applyAlignment="1">
      <alignment horizontal="right" vertical="top" wrapText="1"/>
    </xf>
    <xf numFmtId="2" fontId="14" fillId="0" borderId="1" xfId="0" applyNumberFormat="1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top" wrapText="1"/>
    </xf>
    <xf numFmtId="0" fontId="8" fillId="0" borderId="9" xfId="0" applyFont="1" applyBorder="1" applyAlignment="1">
      <alignment horizontal="left" vertical="top" wrapText="1"/>
    </xf>
    <xf numFmtId="2" fontId="8" fillId="0" borderId="9" xfId="0" applyNumberFormat="1" applyFont="1" applyBorder="1" applyAlignment="1">
      <alignment horizontal="left" vertical="top" wrapText="1"/>
    </xf>
    <xf numFmtId="49" fontId="8" fillId="0" borderId="9" xfId="0" applyNumberFormat="1" applyFont="1" applyBorder="1" applyAlignment="1">
      <alignment horizontal="right" vertical="top" wrapText="1"/>
    </xf>
    <xf numFmtId="2" fontId="8" fillId="0" borderId="9" xfId="0" applyNumberFormat="1" applyFont="1" applyBorder="1" applyAlignment="1">
      <alignment horizontal="right" vertical="top" wrapText="1"/>
    </xf>
    <xf numFmtId="0" fontId="8" fillId="0" borderId="9" xfId="0" applyFont="1" applyBorder="1" applyAlignment="1">
      <alignment horizontal="right" vertical="top" wrapText="1"/>
    </xf>
    <xf numFmtId="0" fontId="8" fillId="0" borderId="1" xfId="6" applyFont="1" applyBorder="1" applyAlignment="1">
      <alignment horizontal="right" vertical="top" wrapText="1"/>
    </xf>
    <xf numFmtId="0" fontId="11" fillId="0" borderId="1" xfId="6" applyFont="1" applyBorder="1" applyAlignment="1">
      <alignment horizontal="right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3" applyFont="1" applyBorder="1">
      <alignment horizontal="center"/>
    </xf>
    <xf numFmtId="0" fontId="7" fillId="0" borderId="1" xfId="3" applyFont="1" applyBorder="1">
      <alignment horizontal="center"/>
    </xf>
    <xf numFmtId="0" fontId="8" fillId="0" borderId="1" xfId="0" applyFont="1" applyBorder="1" applyAlignment="1">
      <alignment horizontal="right" vertical="top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2" fontId="8" fillId="0" borderId="1" xfId="0" applyNumberFormat="1" applyFont="1" applyBorder="1" applyAlignment="1">
      <alignment horizontal="right" vertical="top"/>
    </xf>
    <xf numFmtId="1" fontId="7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left" vertical="top" wrapText="1"/>
    </xf>
    <xf numFmtId="2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2" fontId="11" fillId="0" borderId="1" xfId="0" applyNumberFormat="1" applyFont="1" applyBorder="1" applyAlignment="1">
      <alignment horizontal="right" vertical="top" wrapText="1"/>
    </xf>
    <xf numFmtId="2" fontId="11" fillId="0" borderId="1" xfId="0" applyNumberFormat="1" applyFont="1" applyBorder="1" applyAlignment="1">
      <alignment horizontal="right" vertical="top"/>
    </xf>
    <xf numFmtId="1" fontId="10" fillId="0" borderId="1" xfId="0" applyNumberFormat="1" applyFont="1" applyBorder="1" applyAlignment="1">
      <alignment horizontal="right" vertical="top" wrapText="1"/>
    </xf>
    <xf numFmtId="0" fontId="11" fillId="0" borderId="9" xfId="0" applyFont="1" applyBorder="1" applyAlignment="1">
      <alignment horizontal="right" vertical="top"/>
    </xf>
    <xf numFmtId="49" fontId="11" fillId="0" borderId="9" xfId="0" applyNumberFormat="1" applyFont="1" applyBorder="1" applyAlignment="1">
      <alignment horizontal="left" vertical="top" wrapText="1"/>
    </xf>
    <xf numFmtId="2" fontId="11" fillId="0" borderId="9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/>
    </xf>
    <xf numFmtId="2" fontId="11" fillId="0" borderId="9" xfId="0" applyNumberFormat="1" applyFont="1" applyBorder="1" applyAlignment="1">
      <alignment horizontal="right" vertical="top" wrapText="1"/>
    </xf>
    <xf numFmtId="2" fontId="11" fillId="0" borderId="9" xfId="0" applyNumberFormat="1" applyFont="1" applyBorder="1" applyAlignment="1">
      <alignment horizontal="right" vertical="top"/>
    </xf>
    <xf numFmtId="1" fontId="10" fillId="0" borderId="9" xfId="0" applyNumberFormat="1" applyFont="1" applyBorder="1" applyAlignment="1">
      <alignment horizontal="right" vertical="top" wrapText="1"/>
    </xf>
    <xf numFmtId="0" fontId="8" fillId="0" borderId="1" xfId="6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1" fillId="0" borderId="1" xfId="6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164" fontId="11" fillId="0" borderId="10" xfId="12" applyNumberFormat="1" applyFont="1" applyBorder="1" applyAlignment="1">
      <alignment horizontal="right"/>
    </xf>
    <xf numFmtId="164" fontId="11" fillId="0" borderId="3" xfId="12" applyNumberFormat="1" applyFont="1" applyBorder="1" applyAlignment="1">
      <alignment horizontal="right"/>
    </xf>
    <xf numFmtId="0" fontId="9" fillId="0" borderId="0" xfId="23" applyFont="1">
      <alignment horizontal="center"/>
    </xf>
    <xf numFmtId="0" fontId="8" fillId="0" borderId="0" xfId="23" applyFont="1">
      <alignment horizontal="center"/>
    </xf>
    <xf numFmtId="0" fontId="8" fillId="0" borderId="0" xfId="23" applyFont="1" applyAlignment="1">
      <alignment horizontal="left"/>
    </xf>
    <xf numFmtId="0" fontId="8" fillId="0" borderId="1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10" fillId="0" borderId="10" xfId="10" applyNumberFormat="1" applyFont="1" applyBorder="1" applyAlignment="1">
      <alignment horizontal="right"/>
    </xf>
    <xf numFmtId="164" fontId="10" fillId="0" borderId="3" xfId="10" applyNumberFormat="1" applyFont="1" applyBorder="1" applyAlignment="1">
      <alignment horizontal="right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Z84"/>
  <sheetViews>
    <sheetView showGridLines="0" workbookViewId="0">
      <selection activeCell="B9" sqref="B9"/>
    </sheetView>
  </sheetViews>
  <sheetFormatPr defaultRowHeight="12.75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7" width="0" style="1" hidden="1" customWidth="1"/>
    <col min="28" max="16384" width="9.140625" style="1"/>
  </cols>
  <sheetData>
    <row r="1" spans="1:26" s="5" customFormat="1" ht="12">
      <c r="A1" s="3"/>
      <c r="B1" s="4"/>
      <c r="C1" s="4"/>
      <c r="D1" s="4"/>
    </row>
    <row r="2" spans="1:26" s="5" customFormat="1" ht="12">
      <c r="A2" s="6" t="s">
        <v>254</v>
      </c>
      <c r="B2" s="4"/>
      <c r="C2" s="4"/>
      <c r="D2" s="4"/>
    </row>
    <row r="3" spans="1:26" s="5" customFormat="1" ht="12">
      <c r="A3" s="3"/>
      <c r="B3" s="4"/>
      <c r="C3" s="4"/>
      <c r="D3" s="4"/>
    </row>
    <row r="4" spans="1:26" s="5" customFormat="1" ht="12">
      <c r="A4" s="6" t="s">
        <v>37</v>
      </c>
      <c r="B4" s="4"/>
      <c r="C4" s="4"/>
      <c r="D4" s="4"/>
    </row>
    <row r="5" spans="1:26" s="5" customFormat="1" ht="15">
      <c r="A5" s="111" t="s">
        <v>38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</row>
    <row r="6" spans="1:26" s="5" customFormat="1" ht="12">
      <c r="A6" s="112" t="s">
        <v>32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</row>
    <row r="7" spans="1:26" s="5" customFormat="1" ht="12">
      <c r="A7" s="112" t="s">
        <v>39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</row>
    <row r="8" spans="1:26" s="5" customFormat="1" ht="12">
      <c r="A8" s="113" t="s">
        <v>253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</row>
    <row r="9" spans="1:26" s="5" customFormat="1" ht="12"/>
    <row r="10" spans="1:26" s="5" customFormat="1" ht="12">
      <c r="G10" s="114" t="s">
        <v>17</v>
      </c>
      <c r="H10" s="115"/>
      <c r="I10" s="116"/>
      <c r="J10" s="114" t="s">
        <v>18</v>
      </c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6"/>
    </row>
    <row r="11" spans="1:26" s="5" customFormat="1">
      <c r="D11" s="3" t="s">
        <v>2</v>
      </c>
      <c r="G11" s="117">
        <f>58375/1000</f>
        <v>58.375</v>
      </c>
      <c r="H11" s="118"/>
      <c r="I11" s="9" t="s">
        <v>3</v>
      </c>
      <c r="J11" s="109">
        <f>405418/1000</f>
        <v>405.41800000000001</v>
      </c>
      <c r="K11" s="110"/>
      <c r="L11" s="10"/>
      <c r="M11" s="10"/>
      <c r="N11" s="10"/>
      <c r="O11" s="10"/>
      <c r="P11" s="10"/>
      <c r="Q11" s="10"/>
      <c r="R11" s="10"/>
      <c r="S11" s="10"/>
      <c r="T11" s="10"/>
      <c r="U11" s="9" t="s">
        <v>3</v>
      </c>
    </row>
    <row r="12" spans="1:26" s="5" customFormat="1">
      <c r="D12" s="11" t="s">
        <v>33</v>
      </c>
      <c r="F12" s="12"/>
      <c r="G12" s="117">
        <f>0/1000</f>
        <v>0</v>
      </c>
      <c r="H12" s="118"/>
      <c r="I12" s="9" t="s">
        <v>3</v>
      </c>
      <c r="J12" s="109">
        <f>0/1000</f>
        <v>0</v>
      </c>
      <c r="K12" s="110"/>
      <c r="L12" s="10"/>
      <c r="M12" s="10"/>
      <c r="N12" s="10"/>
      <c r="O12" s="10"/>
      <c r="P12" s="10"/>
      <c r="Q12" s="10"/>
      <c r="R12" s="10"/>
      <c r="S12" s="10"/>
      <c r="T12" s="10"/>
      <c r="U12" s="9" t="s">
        <v>3</v>
      </c>
    </row>
    <row r="13" spans="1:26" s="5" customFormat="1">
      <c r="D13" s="11" t="s">
        <v>34</v>
      </c>
      <c r="F13" s="12"/>
      <c r="G13" s="117">
        <f>0/1000</f>
        <v>0</v>
      </c>
      <c r="H13" s="118"/>
      <c r="I13" s="9" t="s">
        <v>3</v>
      </c>
      <c r="J13" s="109">
        <f>0/1000</f>
        <v>0</v>
      </c>
      <c r="K13" s="110"/>
      <c r="L13" s="10"/>
      <c r="M13" s="10"/>
      <c r="N13" s="10"/>
      <c r="O13" s="10"/>
      <c r="P13" s="10"/>
      <c r="Q13" s="10"/>
      <c r="R13" s="10"/>
      <c r="S13" s="10"/>
      <c r="T13" s="10"/>
      <c r="U13" s="9" t="s">
        <v>3</v>
      </c>
    </row>
    <row r="14" spans="1:26" s="5" customFormat="1">
      <c r="D14" s="3" t="s">
        <v>4</v>
      </c>
      <c r="G14" s="117">
        <f>(V14+V15)/1000</f>
        <v>0.69086999999999998</v>
      </c>
      <c r="H14" s="118"/>
      <c r="I14" s="9" t="s">
        <v>5</v>
      </c>
      <c r="J14" s="109">
        <f>(W14+W15)/1000</f>
        <v>0.69086999999999998</v>
      </c>
      <c r="K14" s="110"/>
      <c r="L14" s="10"/>
      <c r="M14" s="10"/>
      <c r="N14" s="10"/>
      <c r="O14" s="10"/>
      <c r="P14" s="10"/>
      <c r="Q14" s="10"/>
      <c r="R14" s="10"/>
      <c r="S14" s="10"/>
      <c r="T14" s="10"/>
      <c r="U14" s="9" t="s">
        <v>5</v>
      </c>
      <c r="V14" s="13">
        <v>655.36</v>
      </c>
      <c r="W14" s="14">
        <v>655.36</v>
      </c>
      <c r="X14" s="49">
        <v>7198</v>
      </c>
      <c r="Y14" s="49">
        <v>8278</v>
      </c>
      <c r="Z14" s="49">
        <v>6478</v>
      </c>
    </row>
    <row r="15" spans="1:26" s="5" customFormat="1">
      <c r="D15" s="3" t="s">
        <v>6</v>
      </c>
      <c r="G15" s="117">
        <f>7198/1000</f>
        <v>7.1980000000000004</v>
      </c>
      <c r="H15" s="118"/>
      <c r="I15" s="9" t="s">
        <v>3</v>
      </c>
      <c r="J15" s="109">
        <f>97047/1000</f>
        <v>97.046999999999997</v>
      </c>
      <c r="K15" s="110"/>
      <c r="L15" s="10"/>
      <c r="M15" s="10"/>
      <c r="N15" s="10"/>
      <c r="O15" s="10"/>
      <c r="P15" s="10"/>
      <c r="Q15" s="10"/>
      <c r="R15" s="10"/>
      <c r="S15" s="10"/>
      <c r="T15" s="10"/>
      <c r="U15" s="9" t="s">
        <v>3</v>
      </c>
      <c r="V15" s="13">
        <v>35.51</v>
      </c>
      <c r="W15" s="14">
        <v>35.51</v>
      </c>
      <c r="X15" s="50">
        <v>97047</v>
      </c>
      <c r="Y15" s="50">
        <v>95106</v>
      </c>
      <c r="Z15" s="50">
        <v>69874</v>
      </c>
    </row>
    <row r="16" spans="1:26" s="5" customFormat="1" ht="12">
      <c r="F16" s="4"/>
      <c r="G16" s="15"/>
      <c r="H16" s="15"/>
      <c r="I16" s="16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6"/>
    </row>
    <row r="17" spans="1:26" s="5" customFormat="1" ht="12">
      <c r="B17" s="4"/>
      <c r="C17" s="4"/>
      <c r="D17" s="4"/>
      <c r="F17" s="12"/>
      <c r="G17" s="18"/>
      <c r="H17" s="18"/>
      <c r="I17" s="19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19"/>
    </row>
    <row r="18" spans="1:26" s="5" customFormat="1" ht="12">
      <c r="A18" s="3" t="str">
        <f>"Составлена в базисных ценах на 01.2000 г. и текущих ценах на " &amp; IF(LEN(L18)&gt;3,MID(L18,4,LEN(L18)),L18)</f>
        <v xml:space="preserve">Составлена в базисных ценах на 01.2000 г. и текущих ценах на </v>
      </c>
      <c r="D18" s="5" t="s">
        <v>252</v>
      </c>
    </row>
    <row r="19" spans="1:26" s="5" customFormat="1" thickBot="1">
      <c r="A19" s="21"/>
    </row>
    <row r="20" spans="1:26" s="23" customFormat="1" ht="27" customHeight="1" thickBot="1">
      <c r="A20" s="106" t="s">
        <v>7</v>
      </c>
      <c r="B20" s="106" t="s">
        <v>8</v>
      </c>
      <c r="C20" s="106" t="s">
        <v>9</v>
      </c>
      <c r="D20" s="107" t="s">
        <v>10</v>
      </c>
      <c r="E20" s="107"/>
      <c r="F20" s="107"/>
      <c r="G20" s="107" t="s">
        <v>11</v>
      </c>
      <c r="H20" s="107"/>
      <c r="I20" s="107"/>
      <c r="J20" s="107" t="s">
        <v>12</v>
      </c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</row>
    <row r="21" spans="1:26" s="23" customFormat="1" ht="22.5" customHeight="1" thickBot="1">
      <c r="A21" s="106"/>
      <c r="B21" s="106"/>
      <c r="C21" s="106"/>
      <c r="D21" s="108" t="s">
        <v>1</v>
      </c>
      <c r="E21" s="22" t="s">
        <v>13</v>
      </c>
      <c r="F21" s="22" t="s">
        <v>14</v>
      </c>
      <c r="G21" s="108" t="s">
        <v>1</v>
      </c>
      <c r="H21" s="22" t="s">
        <v>13</v>
      </c>
      <c r="I21" s="22" t="s">
        <v>14</v>
      </c>
      <c r="J21" s="108" t="s">
        <v>1</v>
      </c>
      <c r="K21" s="22" t="s">
        <v>13</v>
      </c>
      <c r="L21" s="22"/>
      <c r="M21" s="22"/>
      <c r="N21" s="22"/>
      <c r="O21" s="22"/>
      <c r="P21" s="22"/>
      <c r="Q21" s="22"/>
      <c r="R21" s="22"/>
      <c r="S21" s="22"/>
      <c r="T21" s="22"/>
      <c r="U21" s="22" t="s">
        <v>14</v>
      </c>
    </row>
    <row r="22" spans="1:26" s="23" customFormat="1" ht="22.5" customHeight="1" thickBot="1">
      <c r="A22" s="106"/>
      <c r="B22" s="106"/>
      <c r="C22" s="106"/>
      <c r="D22" s="108"/>
      <c r="E22" s="22" t="s">
        <v>15</v>
      </c>
      <c r="F22" s="22" t="s">
        <v>16</v>
      </c>
      <c r="G22" s="108"/>
      <c r="H22" s="22" t="s">
        <v>15</v>
      </c>
      <c r="I22" s="22" t="s">
        <v>16</v>
      </c>
      <c r="J22" s="108"/>
      <c r="K22" s="22" t="s">
        <v>15</v>
      </c>
      <c r="L22" s="22"/>
      <c r="M22" s="22"/>
      <c r="N22" s="22"/>
      <c r="O22" s="22"/>
      <c r="P22" s="22"/>
      <c r="Q22" s="22"/>
      <c r="R22" s="22"/>
      <c r="S22" s="22"/>
      <c r="T22" s="22"/>
      <c r="U22" s="22" t="s">
        <v>16</v>
      </c>
    </row>
    <row r="23" spans="1:26" s="4" customFormat="1">
      <c r="A23" s="56">
        <v>1</v>
      </c>
      <c r="B23" s="56">
        <v>2</v>
      </c>
      <c r="C23" s="56">
        <v>3</v>
      </c>
      <c r="D23" s="57">
        <v>4</v>
      </c>
      <c r="E23" s="56">
        <v>5</v>
      </c>
      <c r="F23" s="56">
        <v>6</v>
      </c>
      <c r="G23" s="57">
        <v>7</v>
      </c>
      <c r="H23" s="56">
        <v>8</v>
      </c>
      <c r="I23" s="56">
        <v>9</v>
      </c>
      <c r="J23" s="57">
        <v>10</v>
      </c>
      <c r="K23" s="56">
        <v>11</v>
      </c>
      <c r="L23" s="56"/>
      <c r="M23" s="56"/>
      <c r="N23" s="56"/>
      <c r="O23" s="56"/>
      <c r="P23" s="56"/>
      <c r="Q23" s="56"/>
      <c r="R23" s="56"/>
      <c r="S23" s="56"/>
      <c r="T23" s="56"/>
      <c r="U23" s="56">
        <v>12</v>
      </c>
    </row>
    <row r="24" spans="1:26" s="26" customFormat="1" ht="21" customHeight="1">
      <c r="A24" s="104" t="s">
        <v>42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</row>
    <row r="25" spans="1:26" s="26" customFormat="1" ht="72">
      <c r="A25" s="58">
        <v>1</v>
      </c>
      <c r="B25" s="59" t="s">
        <v>43</v>
      </c>
      <c r="C25" s="60">
        <v>7.14</v>
      </c>
      <c r="D25" s="61">
        <v>1573.85</v>
      </c>
      <c r="E25" s="62" t="s">
        <v>44</v>
      </c>
      <c r="F25" s="61" t="s">
        <v>45</v>
      </c>
      <c r="G25" s="61">
        <v>11237</v>
      </c>
      <c r="H25" s="61" t="s">
        <v>46</v>
      </c>
      <c r="I25" s="61" t="s">
        <v>47</v>
      </c>
      <c r="J25" s="61">
        <v>71367</v>
      </c>
      <c r="K25" s="62" t="s">
        <v>48</v>
      </c>
      <c r="L25" s="62"/>
      <c r="M25" s="62"/>
      <c r="N25" s="62"/>
      <c r="O25" s="62"/>
      <c r="P25" s="62"/>
      <c r="Q25" s="62"/>
      <c r="R25" s="62"/>
      <c r="S25" s="62"/>
      <c r="T25" s="62"/>
      <c r="U25" s="62" t="s">
        <v>49</v>
      </c>
    </row>
    <row r="26" spans="1:26" s="26" customFormat="1" ht="24">
      <c r="A26" s="63"/>
      <c r="B26" s="64" t="s">
        <v>50</v>
      </c>
      <c r="C26" s="65" t="s">
        <v>51</v>
      </c>
      <c r="D26" s="66"/>
      <c r="E26" s="67"/>
      <c r="F26" s="66"/>
      <c r="G26" s="66">
        <v>2901</v>
      </c>
      <c r="H26" s="66"/>
      <c r="I26" s="66"/>
      <c r="J26" s="66">
        <v>33336</v>
      </c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</row>
    <row r="27" spans="1:26" s="26" customFormat="1" ht="24">
      <c r="A27" s="63"/>
      <c r="B27" s="64" t="s">
        <v>52</v>
      </c>
      <c r="C27" s="65" t="s">
        <v>53</v>
      </c>
      <c r="D27" s="66"/>
      <c r="E27" s="67"/>
      <c r="F27" s="66"/>
      <c r="G27" s="66">
        <v>2271</v>
      </c>
      <c r="H27" s="66"/>
      <c r="I27" s="66"/>
      <c r="J27" s="66">
        <v>24492</v>
      </c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</row>
    <row r="28" spans="1:26" s="4" customFormat="1" ht="12">
      <c r="A28" s="63"/>
      <c r="B28" s="64" t="s">
        <v>54</v>
      </c>
      <c r="C28" s="65" t="s">
        <v>55</v>
      </c>
      <c r="D28" s="66"/>
      <c r="E28" s="67"/>
      <c r="F28" s="66"/>
      <c r="G28" s="66">
        <v>16409</v>
      </c>
      <c r="H28" s="66"/>
      <c r="I28" s="66"/>
      <c r="J28" s="66">
        <v>129195</v>
      </c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26"/>
      <c r="W28" s="26"/>
      <c r="X28" s="26"/>
      <c r="Y28" s="26"/>
      <c r="Z28" s="26"/>
    </row>
    <row r="29" spans="1:26" s="4" customFormat="1" ht="72">
      <c r="A29" s="58">
        <v>2</v>
      </c>
      <c r="B29" s="59" t="s">
        <v>56</v>
      </c>
      <c r="C29" s="60">
        <v>3.06</v>
      </c>
      <c r="D29" s="61">
        <v>1616.6</v>
      </c>
      <c r="E29" s="62" t="s">
        <v>57</v>
      </c>
      <c r="F29" s="61"/>
      <c r="G29" s="61">
        <v>4947</v>
      </c>
      <c r="H29" s="61" t="s">
        <v>58</v>
      </c>
      <c r="I29" s="61"/>
      <c r="J29" s="61">
        <v>32495</v>
      </c>
      <c r="K29" s="62" t="s">
        <v>59</v>
      </c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26"/>
      <c r="W29" s="26"/>
      <c r="X29" s="26"/>
      <c r="Y29" s="26"/>
      <c r="Z29" s="26"/>
    </row>
    <row r="30" spans="1:26" s="4" customFormat="1" ht="24">
      <c r="A30" s="63"/>
      <c r="B30" s="64" t="s">
        <v>60</v>
      </c>
      <c r="C30" s="65" t="s">
        <v>51</v>
      </c>
      <c r="D30" s="66"/>
      <c r="E30" s="67"/>
      <c r="F30" s="66"/>
      <c r="G30" s="66">
        <v>1413</v>
      </c>
      <c r="H30" s="66"/>
      <c r="I30" s="66"/>
      <c r="J30" s="66">
        <v>16238</v>
      </c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26"/>
      <c r="W30" s="26"/>
      <c r="X30" s="26"/>
      <c r="Y30" s="26"/>
      <c r="Z30" s="26"/>
    </row>
    <row r="31" spans="1:26" s="4" customFormat="1" ht="24">
      <c r="A31" s="63"/>
      <c r="B31" s="64" t="s">
        <v>61</v>
      </c>
      <c r="C31" s="65" t="s">
        <v>53</v>
      </c>
      <c r="D31" s="66"/>
      <c r="E31" s="67"/>
      <c r="F31" s="66"/>
      <c r="G31" s="66">
        <v>1106</v>
      </c>
      <c r="H31" s="66"/>
      <c r="I31" s="66"/>
      <c r="J31" s="66">
        <v>11930</v>
      </c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26"/>
      <c r="W31" s="26"/>
      <c r="X31" s="26"/>
      <c r="Y31" s="26"/>
      <c r="Z31" s="26"/>
    </row>
    <row r="32" spans="1:26" s="28" customFormat="1" ht="12">
      <c r="A32" s="63"/>
      <c r="B32" s="64" t="s">
        <v>54</v>
      </c>
      <c r="C32" s="65" t="s">
        <v>55</v>
      </c>
      <c r="D32" s="66"/>
      <c r="E32" s="67"/>
      <c r="F32" s="66"/>
      <c r="G32" s="66">
        <v>7466</v>
      </c>
      <c r="H32" s="66"/>
      <c r="I32" s="66"/>
      <c r="J32" s="66">
        <v>60663</v>
      </c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26"/>
      <c r="W32" s="26"/>
      <c r="X32" s="26"/>
      <c r="Y32" s="26"/>
      <c r="Z32" s="26"/>
    </row>
    <row r="33" spans="1:26" ht="72">
      <c r="A33" s="58">
        <v>3</v>
      </c>
      <c r="B33" s="59" t="s">
        <v>62</v>
      </c>
      <c r="C33" s="60">
        <v>10.199999999999999</v>
      </c>
      <c r="D33" s="61">
        <v>459.92</v>
      </c>
      <c r="E33" s="62" t="s">
        <v>63</v>
      </c>
      <c r="F33" s="61"/>
      <c r="G33" s="61">
        <v>4691</v>
      </c>
      <c r="H33" s="61" t="s">
        <v>64</v>
      </c>
      <c r="I33" s="61"/>
      <c r="J33" s="61">
        <v>25248</v>
      </c>
      <c r="K33" s="62" t="s">
        <v>65</v>
      </c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26"/>
      <c r="W33" s="26"/>
      <c r="X33" s="26"/>
      <c r="Y33" s="26"/>
      <c r="Z33" s="26"/>
    </row>
    <row r="34" spans="1:26" ht="24">
      <c r="A34" s="63"/>
      <c r="B34" s="64" t="s">
        <v>66</v>
      </c>
      <c r="C34" s="65" t="s">
        <v>51</v>
      </c>
      <c r="D34" s="66"/>
      <c r="E34" s="67"/>
      <c r="F34" s="66"/>
      <c r="G34" s="66">
        <v>644</v>
      </c>
      <c r="H34" s="66"/>
      <c r="I34" s="66"/>
      <c r="J34" s="66">
        <v>7402</v>
      </c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26"/>
      <c r="W34" s="26"/>
      <c r="X34" s="26"/>
      <c r="Y34" s="26"/>
      <c r="Z34" s="26"/>
    </row>
    <row r="35" spans="1:26" ht="24">
      <c r="A35" s="63"/>
      <c r="B35" s="64" t="s">
        <v>67</v>
      </c>
      <c r="C35" s="65" t="s">
        <v>53</v>
      </c>
      <c r="D35" s="66"/>
      <c r="E35" s="67"/>
      <c r="F35" s="66"/>
      <c r="G35" s="66">
        <v>504</v>
      </c>
      <c r="H35" s="66"/>
      <c r="I35" s="66"/>
      <c r="J35" s="66">
        <v>5438</v>
      </c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26"/>
      <c r="W35" s="26"/>
      <c r="X35" s="26"/>
      <c r="Y35" s="26"/>
      <c r="Z35" s="26"/>
    </row>
    <row r="36" spans="1:26">
      <c r="A36" s="63"/>
      <c r="B36" s="64" t="s">
        <v>54</v>
      </c>
      <c r="C36" s="65" t="s">
        <v>55</v>
      </c>
      <c r="D36" s="66"/>
      <c r="E36" s="67"/>
      <c r="F36" s="66"/>
      <c r="G36" s="66">
        <v>5839</v>
      </c>
      <c r="H36" s="66"/>
      <c r="I36" s="66"/>
      <c r="J36" s="66">
        <v>38088</v>
      </c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26"/>
      <c r="W36" s="26"/>
      <c r="X36" s="26"/>
      <c r="Y36" s="26"/>
      <c r="Z36" s="26"/>
    </row>
    <row r="37" spans="1:26" ht="60">
      <c r="A37" s="58">
        <v>4</v>
      </c>
      <c r="B37" s="59" t="s">
        <v>68</v>
      </c>
      <c r="C37" s="60">
        <v>10.199999999999999</v>
      </c>
      <c r="D37" s="61">
        <v>426.86</v>
      </c>
      <c r="E37" s="62" t="s">
        <v>69</v>
      </c>
      <c r="F37" s="61" t="s">
        <v>70</v>
      </c>
      <c r="G37" s="61">
        <v>4354</v>
      </c>
      <c r="H37" s="61" t="s">
        <v>71</v>
      </c>
      <c r="I37" s="61" t="s">
        <v>72</v>
      </c>
      <c r="J37" s="61">
        <v>30111</v>
      </c>
      <c r="K37" s="62" t="s">
        <v>73</v>
      </c>
      <c r="L37" s="62"/>
      <c r="M37" s="62"/>
      <c r="N37" s="62"/>
      <c r="O37" s="62"/>
      <c r="P37" s="62"/>
      <c r="Q37" s="62"/>
      <c r="R37" s="62"/>
      <c r="S37" s="62"/>
      <c r="T37" s="62"/>
      <c r="U37" s="62" t="s">
        <v>74</v>
      </c>
      <c r="V37" s="26"/>
      <c r="W37" s="26"/>
      <c r="X37" s="26"/>
      <c r="Y37" s="26"/>
      <c r="Z37" s="26"/>
    </row>
    <row r="38" spans="1:26" ht="24">
      <c r="A38" s="63"/>
      <c r="B38" s="64" t="s">
        <v>75</v>
      </c>
      <c r="C38" s="65" t="s">
        <v>51</v>
      </c>
      <c r="D38" s="66"/>
      <c r="E38" s="67"/>
      <c r="F38" s="66"/>
      <c r="G38" s="66">
        <v>1202</v>
      </c>
      <c r="H38" s="66"/>
      <c r="I38" s="66"/>
      <c r="J38" s="66">
        <v>13801</v>
      </c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26"/>
      <c r="W38" s="26"/>
      <c r="X38" s="26"/>
      <c r="Y38" s="26"/>
      <c r="Z38" s="26"/>
    </row>
    <row r="39" spans="1:26" ht="24">
      <c r="A39" s="63"/>
      <c r="B39" s="64" t="s">
        <v>76</v>
      </c>
      <c r="C39" s="65" t="s">
        <v>53</v>
      </c>
      <c r="D39" s="66"/>
      <c r="E39" s="67"/>
      <c r="F39" s="66"/>
      <c r="G39" s="66">
        <v>941</v>
      </c>
      <c r="H39" s="66"/>
      <c r="I39" s="66"/>
      <c r="J39" s="66">
        <v>10140</v>
      </c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26"/>
      <c r="W39" s="26"/>
      <c r="X39" s="26"/>
      <c r="Y39" s="26"/>
      <c r="Z39" s="26"/>
    </row>
    <row r="40" spans="1:26">
      <c r="A40" s="63"/>
      <c r="B40" s="64" t="s">
        <v>54</v>
      </c>
      <c r="C40" s="65" t="s">
        <v>55</v>
      </c>
      <c r="D40" s="66"/>
      <c r="E40" s="67"/>
      <c r="F40" s="66"/>
      <c r="G40" s="66">
        <v>6497</v>
      </c>
      <c r="H40" s="66"/>
      <c r="I40" s="66"/>
      <c r="J40" s="66">
        <v>54052</v>
      </c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26"/>
      <c r="W40" s="26"/>
      <c r="X40" s="26"/>
      <c r="Y40" s="26"/>
      <c r="Z40" s="26"/>
    </row>
    <row r="41" spans="1:26" ht="36">
      <c r="A41" s="58">
        <v>5</v>
      </c>
      <c r="B41" s="59" t="s">
        <v>77</v>
      </c>
      <c r="C41" s="60">
        <v>30.6</v>
      </c>
      <c r="D41" s="61">
        <v>45</v>
      </c>
      <c r="E41" s="62" t="s">
        <v>78</v>
      </c>
      <c r="F41" s="61"/>
      <c r="G41" s="61">
        <v>1377</v>
      </c>
      <c r="H41" s="61" t="s">
        <v>79</v>
      </c>
      <c r="I41" s="61"/>
      <c r="J41" s="61">
        <v>5908</v>
      </c>
      <c r="K41" s="62" t="s">
        <v>80</v>
      </c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26"/>
      <c r="W41" s="26"/>
      <c r="X41" s="26"/>
      <c r="Y41" s="26"/>
      <c r="Z41" s="26"/>
    </row>
    <row r="42" spans="1:26" ht="48">
      <c r="A42" s="58">
        <v>6</v>
      </c>
      <c r="B42" s="59" t="s">
        <v>81</v>
      </c>
      <c r="C42" s="60">
        <v>0.74</v>
      </c>
      <c r="D42" s="61">
        <v>2088.87</v>
      </c>
      <c r="E42" s="62" t="s">
        <v>82</v>
      </c>
      <c r="F42" s="61"/>
      <c r="G42" s="61">
        <v>1546</v>
      </c>
      <c r="H42" s="61" t="s">
        <v>83</v>
      </c>
      <c r="I42" s="61"/>
      <c r="J42" s="61">
        <v>9813</v>
      </c>
      <c r="K42" s="62" t="s">
        <v>84</v>
      </c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26"/>
      <c r="W42" s="26"/>
      <c r="X42" s="26"/>
      <c r="Y42" s="26"/>
      <c r="Z42" s="26"/>
    </row>
    <row r="43" spans="1:26" ht="24">
      <c r="A43" s="63"/>
      <c r="B43" s="64" t="s">
        <v>85</v>
      </c>
      <c r="C43" s="65" t="s">
        <v>51</v>
      </c>
      <c r="D43" s="66"/>
      <c r="E43" s="67"/>
      <c r="F43" s="66"/>
      <c r="G43" s="66">
        <v>399</v>
      </c>
      <c r="H43" s="66"/>
      <c r="I43" s="66"/>
      <c r="J43" s="66">
        <v>4584</v>
      </c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26"/>
      <c r="W43" s="26"/>
      <c r="X43" s="26"/>
      <c r="Y43" s="26"/>
      <c r="Z43" s="26"/>
    </row>
    <row r="44" spans="1:26" ht="24">
      <c r="A44" s="63"/>
      <c r="B44" s="64" t="s">
        <v>86</v>
      </c>
      <c r="C44" s="65" t="s">
        <v>53</v>
      </c>
      <c r="D44" s="66"/>
      <c r="E44" s="67"/>
      <c r="F44" s="66"/>
      <c r="G44" s="66">
        <v>312</v>
      </c>
      <c r="H44" s="66"/>
      <c r="I44" s="66"/>
      <c r="J44" s="66">
        <v>3368</v>
      </c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26"/>
      <c r="W44" s="26"/>
      <c r="X44" s="26"/>
      <c r="Y44" s="26"/>
      <c r="Z44" s="26"/>
    </row>
    <row r="45" spans="1:26">
      <c r="A45" s="63"/>
      <c r="B45" s="64" t="s">
        <v>54</v>
      </c>
      <c r="C45" s="65" t="s">
        <v>55</v>
      </c>
      <c r="D45" s="66"/>
      <c r="E45" s="67"/>
      <c r="F45" s="66"/>
      <c r="G45" s="66">
        <v>2257</v>
      </c>
      <c r="H45" s="66"/>
      <c r="I45" s="66"/>
      <c r="J45" s="66">
        <v>17765</v>
      </c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26"/>
      <c r="W45" s="26"/>
      <c r="X45" s="26"/>
      <c r="Y45" s="26"/>
      <c r="Z45" s="26"/>
    </row>
    <row r="46" spans="1:26" ht="48">
      <c r="A46" s="58">
        <v>7</v>
      </c>
      <c r="B46" s="59" t="s">
        <v>87</v>
      </c>
      <c r="C46" s="60">
        <v>0.74</v>
      </c>
      <c r="D46" s="61">
        <v>8673.85</v>
      </c>
      <c r="E46" s="62" t="s">
        <v>88</v>
      </c>
      <c r="F46" s="61" t="s">
        <v>89</v>
      </c>
      <c r="G46" s="61">
        <v>6419</v>
      </c>
      <c r="H46" s="61" t="s">
        <v>90</v>
      </c>
      <c r="I46" s="61" t="s">
        <v>91</v>
      </c>
      <c r="J46" s="61">
        <v>38165</v>
      </c>
      <c r="K46" s="62" t="s">
        <v>92</v>
      </c>
      <c r="L46" s="62"/>
      <c r="M46" s="62"/>
      <c r="N46" s="62"/>
      <c r="O46" s="62"/>
      <c r="P46" s="62"/>
      <c r="Q46" s="62"/>
      <c r="R46" s="62"/>
      <c r="S46" s="62"/>
      <c r="T46" s="62"/>
      <c r="U46" s="62" t="s">
        <v>93</v>
      </c>
      <c r="V46" s="26"/>
      <c r="W46" s="26"/>
      <c r="X46" s="26"/>
      <c r="Y46" s="26"/>
      <c r="Z46" s="26"/>
    </row>
    <row r="47" spans="1:26" ht="24">
      <c r="A47" s="63"/>
      <c r="B47" s="64" t="s">
        <v>94</v>
      </c>
      <c r="C47" s="65" t="s">
        <v>51</v>
      </c>
      <c r="D47" s="66"/>
      <c r="E47" s="67"/>
      <c r="F47" s="66"/>
      <c r="G47" s="66">
        <v>1486</v>
      </c>
      <c r="H47" s="66"/>
      <c r="I47" s="66"/>
      <c r="J47" s="66">
        <v>17077</v>
      </c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26"/>
      <c r="W47" s="26"/>
      <c r="X47" s="26"/>
      <c r="Y47" s="26"/>
      <c r="Z47" s="26"/>
    </row>
    <row r="48" spans="1:26" ht="24">
      <c r="A48" s="63"/>
      <c r="B48" s="64" t="s">
        <v>95</v>
      </c>
      <c r="C48" s="65" t="s">
        <v>53</v>
      </c>
      <c r="D48" s="66"/>
      <c r="E48" s="67"/>
      <c r="F48" s="66"/>
      <c r="G48" s="66">
        <v>1163</v>
      </c>
      <c r="H48" s="66"/>
      <c r="I48" s="66"/>
      <c r="J48" s="66">
        <v>12546</v>
      </c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26"/>
      <c r="W48" s="26"/>
      <c r="X48" s="26"/>
      <c r="Y48" s="26"/>
      <c r="Z48" s="26"/>
    </row>
    <row r="49" spans="1:26">
      <c r="A49" s="63"/>
      <c r="B49" s="64" t="s">
        <v>54</v>
      </c>
      <c r="C49" s="65" t="s">
        <v>55</v>
      </c>
      <c r="D49" s="66"/>
      <c r="E49" s="67"/>
      <c r="F49" s="66"/>
      <c r="G49" s="66">
        <v>9068</v>
      </c>
      <c r="H49" s="66"/>
      <c r="I49" s="66"/>
      <c r="J49" s="66">
        <v>67788</v>
      </c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26"/>
      <c r="W49" s="26"/>
      <c r="X49" s="26"/>
      <c r="Y49" s="26"/>
      <c r="Z49" s="26"/>
    </row>
    <row r="50" spans="1:26" ht="96">
      <c r="A50" s="58">
        <v>8</v>
      </c>
      <c r="B50" s="59" t="s">
        <v>96</v>
      </c>
      <c r="C50" s="60">
        <v>0.74</v>
      </c>
      <c r="D50" s="61">
        <v>5015.1400000000003</v>
      </c>
      <c r="E50" s="62" t="s">
        <v>97</v>
      </c>
      <c r="F50" s="61"/>
      <c r="G50" s="61">
        <v>3711</v>
      </c>
      <c r="H50" s="61" t="s">
        <v>98</v>
      </c>
      <c r="I50" s="61"/>
      <c r="J50" s="61">
        <v>15846</v>
      </c>
      <c r="K50" s="62" t="s">
        <v>99</v>
      </c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26"/>
      <c r="W50" s="26"/>
      <c r="X50" s="26"/>
      <c r="Y50" s="26"/>
      <c r="Z50" s="26"/>
    </row>
    <row r="51" spans="1:26" ht="24">
      <c r="A51" s="63"/>
      <c r="B51" s="64" t="s">
        <v>100</v>
      </c>
      <c r="C51" s="65" t="s">
        <v>51</v>
      </c>
      <c r="D51" s="66"/>
      <c r="E51" s="67"/>
      <c r="F51" s="66"/>
      <c r="G51" s="66">
        <v>87</v>
      </c>
      <c r="H51" s="66"/>
      <c r="I51" s="66"/>
      <c r="J51" s="66">
        <v>999</v>
      </c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26"/>
      <c r="W51" s="26"/>
      <c r="X51" s="26"/>
      <c r="Y51" s="26"/>
      <c r="Z51" s="26"/>
    </row>
    <row r="52" spans="1:26" ht="24">
      <c r="A52" s="63"/>
      <c r="B52" s="64" t="s">
        <v>101</v>
      </c>
      <c r="C52" s="65" t="s">
        <v>53</v>
      </c>
      <c r="D52" s="66"/>
      <c r="E52" s="67"/>
      <c r="F52" s="66"/>
      <c r="G52" s="66">
        <v>68</v>
      </c>
      <c r="H52" s="66"/>
      <c r="I52" s="66"/>
      <c r="J52" s="66">
        <v>734</v>
      </c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26"/>
      <c r="W52" s="26"/>
      <c r="X52" s="26"/>
      <c r="Y52" s="26"/>
      <c r="Z52" s="26"/>
    </row>
    <row r="53" spans="1:26">
      <c r="A53" s="63"/>
      <c r="B53" s="64" t="s">
        <v>54</v>
      </c>
      <c r="C53" s="65" t="s">
        <v>55</v>
      </c>
      <c r="D53" s="66"/>
      <c r="E53" s="67"/>
      <c r="F53" s="66"/>
      <c r="G53" s="66">
        <v>3866</v>
      </c>
      <c r="H53" s="66"/>
      <c r="I53" s="66"/>
      <c r="J53" s="66">
        <v>17579</v>
      </c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26"/>
      <c r="W53" s="26"/>
      <c r="X53" s="26"/>
      <c r="Y53" s="26"/>
      <c r="Z53" s="26"/>
    </row>
    <row r="54" spans="1:26" ht="96">
      <c r="A54" s="58">
        <v>9</v>
      </c>
      <c r="B54" s="59" t="s">
        <v>102</v>
      </c>
      <c r="C54" s="60">
        <v>0.4</v>
      </c>
      <c r="D54" s="61">
        <v>160.13</v>
      </c>
      <c r="E54" s="62">
        <v>109.64</v>
      </c>
      <c r="F54" s="61" t="s">
        <v>103</v>
      </c>
      <c r="G54" s="61">
        <v>64</v>
      </c>
      <c r="H54" s="61">
        <v>44</v>
      </c>
      <c r="I54" s="61" t="s">
        <v>104</v>
      </c>
      <c r="J54" s="61">
        <v>718</v>
      </c>
      <c r="K54" s="62">
        <v>592</v>
      </c>
      <c r="L54" s="62"/>
      <c r="M54" s="62"/>
      <c r="N54" s="62"/>
      <c r="O54" s="62"/>
      <c r="P54" s="62"/>
      <c r="Q54" s="62"/>
      <c r="R54" s="62"/>
      <c r="S54" s="62"/>
      <c r="T54" s="62"/>
      <c r="U54" s="62" t="s">
        <v>105</v>
      </c>
      <c r="V54" s="26"/>
      <c r="W54" s="26"/>
      <c r="X54" s="26"/>
      <c r="Y54" s="26"/>
      <c r="Z54" s="26"/>
    </row>
    <row r="55" spans="1:26" ht="24">
      <c r="A55" s="63"/>
      <c r="B55" s="64" t="s">
        <v>106</v>
      </c>
      <c r="C55" s="65" t="s">
        <v>51</v>
      </c>
      <c r="D55" s="66"/>
      <c r="E55" s="67"/>
      <c r="F55" s="66"/>
      <c r="G55" s="66">
        <v>54</v>
      </c>
      <c r="H55" s="66"/>
      <c r="I55" s="66"/>
      <c r="J55" s="66">
        <v>624</v>
      </c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26"/>
      <c r="W55" s="26"/>
      <c r="X55" s="26"/>
      <c r="Y55" s="26"/>
      <c r="Z55" s="26"/>
    </row>
    <row r="56" spans="1:26" ht="24">
      <c r="A56" s="63"/>
      <c r="B56" s="64" t="s">
        <v>107</v>
      </c>
      <c r="C56" s="65" t="s">
        <v>53</v>
      </c>
      <c r="D56" s="66"/>
      <c r="E56" s="67"/>
      <c r="F56" s="66"/>
      <c r="G56" s="66">
        <v>42</v>
      </c>
      <c r="H56" s="66"/>
      <c r="I56" s="66"/>
      <c r="J56" s="66">
        <v>459</v>
      </c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26"/>
      <c r="W56" s="26"/>
      <c r="X56" s="26"/>
      <c r="Y56" s="26"/>
      <c r="Z56" s="26"/>
    </row>
    <row r="57" spans="1:26">
      <c r="A57" s="63"/>
      <c r="B57" s="64" t="s">
        <v>54</v>
      </c>
      <c r="C57" s="65" t="s">
        <v>55</v>
      </c>
      <c r="D57" s="66"/>
      <c r="E57" s="67"/>
      <c r="F57" s="66"/>
      <c r="G57" s="66">
        <v>160</v>
      </c>
      <c r="H57" s="66"/>
      <c r="I57" s="66"/>
      <c r="J57" s="66">
        <v>1801</v>
      </c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26"/>
      <c r="W57" s="26"/>
      <c r="X57" s="26"/>
      <c r="Y57" s="26"/>
      <c r="Z57" s="26"/>
    </row>
    <row r="58" spans="1:26" ht="48">
      <c r="A58" s="58">
        <v>10</v>
      </c>
      <c r="B58" s="59" t="s">
        <v>108</v>
      </c>
      <c r="C58" s="60">
        <v>0.4</v>
      </c>
      <c r="D58" s="61">
        <v>758.21</v>
      </c>
      <c r="E58" s="62" t="s">
        <v>109</v>
      </c>
      <c r="F58" s="61" t="s">
        <v>110</v>
      </c>
      <c r="G58" s="61">
        <v>303</v>
      </c>
      <c r="H58" s="61" t="s">
        <v>111</v>
      </c>
      <c r="I58" s="61" t="s">
        <v>112</v>
      </c>
      <c r="J58" s="61">
        <v>1944</v>
      </c>
      <c r="K58" s="62" t="s">
        <v>113</v>
      </c>
      <c r="L58" s="62"/>
      <c r="M58" s="62"/>
      <c r="N58" s="62"/>
      <c r="O58" s="62"/>
      <c r="P58" s="62"/>
      <c r="Q58" s="62"/>
      <c r="R58" s="62"/>
      <c r="S58" s="62"/>
      <c r="T58" s="62"/>
      <c r="U58" s="62" t="s">
        <v>114</v>
      </c>
      <c r="V58" s="26"/>
      <c r="W58" s="26"/>
      <c r="X58" s="26"/>
      <c r="Y58" s="26"/>
      <c r="Z58" s="26"/>
    </row>
    <row r="59" spans="1:26" ht="24">
      <c r="A59" s="63"/>
      <c r="B59" s="64" t="s">
        <v>115</v>
      </c>
      <c r="C59" s="65" t="s">
        <v>51</v>
      </c>
      <c r="D59" s="66"/>
      <c r="E59" s="67"/>
      <c r="F59" s="66"/>
      <c r="G59" s="66">
        <v>91</v>
      </c>
      <c r="H59" s="66"/>
      <c r="I59" s="66"/>
      <c r="J59" s="66">
        <v>1046</v>
      </c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26"/>
      <c r="W59" s="26"/>
      <c r="X59" s="26"/>
      <c r="Y59" s="26"/>
      <c r="Z59" s="26"/>
    </row>
    <row r="60" spans="1:26" ht="24">
      <c r="A60" s="63"/>
      <c r="B60" s="64" t="s">
        <v>116</v>
      </c>
      <c r="C60" s="65" t="s">
        <v>53</v>
      </c>
      <c r="D60" s="66"/>
      <c r="E60" s="67"/>
      <c r="F60" s="66"/>
      <c r="G60" s="66">
        <v>71</v>
      </c>
      <c r="H60" s="66"/>
      <c r="I60" s="66"/>
      <c r="J60" s="66">
        <v>768</v>
      </c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26"/>
      <c r="W60" s="26"/>
      <c r="X60" s="26"/>
      <c r="Y60" s="26"/>
      <c r="Z60" s="26"/>
    </row>
    <row r="61" spans="1:26">
      <c r="A61" s="63"/>
      <c r="B61" s="64" t="s">
        <v>54</v>
      </c>
      <c r="C61" s="65" t="s">
        <v>55</v>
      </c>
      <c r="D61" s="66"/>
      <c r="E61" s="67"/>
      <c r="F61" s="66"/>
      <c r="G61" s="66">
        <v>465</v>
      </c>
      <c r="H61" s="66"/>
      <c r="I61" s="66"/>
      <c r="J61" s="66">
        <v>3758</v>
      </c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26"/>
      <c r="W61" s="26"/>
      <c r="X61" s="26"/>
      <c r="Y61" s="26"/>
      <c r="Z61" s="26"/>
    </row>
    <row r="62" spans="1:26" ht="36">
      <c r="A62" s="58">
        <v>11</v>
      </c>
      <c r="B62" s="59" t="s">
        <v>117</v>
      </c>
      <c r="C62" s="60">
        <v>3</v>
      </c>
      <c r="D62" s="61">
        <v>1354.42</v>
      </c>
      <c r="E62" s="62" t="s">
        <v>118</v>
      </c>
      <c r="F62" s="61"/>
      <c r="G62" s="61">
        <v>4063</v>
      </c>
      <c r="H62" s="61" t="s">
        <v>119</v>
      </c>
      <c r="I62" s="61"/>
      <c r="J62" s="61">
        <v>6455</v>
      </c>
      <c r="K62" s="62" t="s">
        <v>120</v>
      </c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26"/>
      <c r="W62" s="26"/>
      <c r="X62" s="26"/>
      <c r="Y62" s="26"/>
      <c r="Z62" s="26"/>
    </row>
    <row r="63" spans="1:26" ht="36">
      <c r="A63" s="68">
        <v>12</v>
      </c>
      <c r="B63" s="69" t="s">
        <v>121</v>
      </c>
      <c r="C63" s="70">
        <v>1</v>
      </c>
      <c r="D63" s="71">
        <v>907</v>
      </c>
      <c r="E63" s="72" t="s">
        <v>122</v>
      </c>
      <c r="F63" s="71"/>
      <c r="G63" s="71">
        <v>907</v>
      </c>
      <c r="H63" s="71" t="s">
        <v>122</v>
      </c>
      <c r="I63" s="71"/>
      <c r="J63" s="71">
        <v>2368</v>
      </c>
      <c r="K63" s="72" t="s">
        <v>123</v>
      </c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26"/>
      <c r="W63" s="26"/>
      <c r="X63" s="26"/>
      <c r="Y63" s="26"/>
      <c r="Z63" s="26"/>
    </row>
    <row r="64" spans="1:26" ht="36">
      <c r="A64" s="100" t="s">
        <v>124</v>
      </c>
      <c r="B64" s="101"/>
      <c r="C64" s="101"/>
      <c r="D64" s="101"/>
      <c r="E64" s="101"/>
      <c r="F64" s="101"/>
      <c r="G64" s="73">
        <v>43619</v>
      </c>
      <c r="H64" s="73" t="s">
        <v>125</v>
      </c>
      <c r="I64" s="73" t="s">
        <v>126</v>
      </c>
      <c r="J64" s="73">
        <v>240438</v>
      </c>
      <c r="K64" s="73" t="s">
        <v>127</v>
      </c>
      <c r="L64" s="73"/>
      <c r="M64" s="73"/>
      <c r="N64" s="73"/>
      <c r="O64" s="73"/>
      <c r="P64" s="73"/>
      <c r="Q64" s="73"/>
      <c r="R64" s="73"/>
      <c r="S64" s="73"/>
      <c r="T64" s="73"/>
      <c r="U64" s="73" t="s">
        <v>128</v>
      </c>
      <c r="V64" s="26"/>
      <c r="W64" s="26"/>
      <c r="X64" s="26"/>
      <c r="Y64" s="26"/>
      <c r="Z64" s="26"/>
    </row>
    <row r="65" spans="1:26">
      <c r="A65" s="100" t="s">
        <v>129</v>
      </c>
      <c r="B65" s="101"/>
      <c r="C65" s="101"/>
      <c r="D65" s="101"/>
      <c r="E65" s="101"/>
      <c r="F65" s="101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26"/>
      <c r="W65" s="26"/>
      <c r="X65" s="26"/>
      <c r="Y65" s="26"/>
      <c r="Z65" s="26"/>
    </row>
    <row r="66" spans="1:26">
      <c r="A66" s="100" t="s">
        <v>130</v>
      </c>
      <c r="B66" s="101"/>
      <c r="C66" s="101"/>
      <c r="D66" s="101"/>
      <c r="E66" s="101"/>
      <c r="F66" s="101"/>
      <c r="G66" s="73">
        <v>7198</v>
      </c>
      <c r="H66" s="73"/>
      <c r="I66" s="73"/>
      <c r="J66" s="73">
        <v>97047</v>
      </c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26"/>
      <c r="W66" s="26"/>
      <c r="X66" s="26"/>
      <c r="Y66" s="26"/>
      <c r="Z66" s="26"/>
    </row>
    <row r="67" spans="1:26">
      <c r="A67" s="100" t="s">
        <v>131</v>
      </c>
      <c r="B67" s="101"/>
      <c r="C67" s="101"/>
      <c r="D67" s="101"/>
      <c r="E67" s="101"/>
      <c r="F67" s="101"/>
      <c r="G67" s="73">
        <v>32637</v>
      </c>
      <c r="H67" s="73"/>
      <c r="I67" s="73"/>
      <c r="J67" s="73">
        <v>126008</v>
      </c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26"/>
      <c r="W67" s="26"/>
      <c r="X67" s="26"/>
      <c r="Y67" s="26"/>
      <c r="Z67" s="26"/>
    </row>
    <row r="68" spans="1:26">
      <c r="A68" s="100" t="s">
        <v>132</v>
      </c>
      <c r="B68" s="101"/>
      <c r="C68" s="101"/>
      <c r="D68" s="101"/>
      <c r="E68" s="101"/>
      <c r="F68" s="101"/>
      <c r="G68" s="73">
        <v>4283</v>
      </c>
      <c r="H68" s="73"/>
      <c r="I68" s="73"/>
      <c r="J68" s="73">
        <v>24123</v>
      </c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26"/>
      <c r="W68" s="26"/>
      <c r="X68" s="26"/>
      <c r="Y68" s="26"/>
      <c r="Z68" s="26"/>
    </row>
    <row r="69" spans="1:26">
      <c r="A69" s="102" t="s">
        <v>133</v>
      </c>
      <c r="B69" s="103"/>
      <c r="C69" s="103"/>
      <c r="D69" s="103"/>
      <c r="E69" s="103"/>
      <c r="F69" s="103"/>
      <c r="G69" s="74">
        <v>8278</v>
      </c>
      <c r="H69" s="74"/>
      <c r="I69" s="74"/>
      <c r="J69" s="74">
        <v>95106</v>
      </c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26"/>
      <c r="W69" s="26"/>
      <c r="X69" s="26"/>
      <c r="Y69" s="26"/>
      <c r="Z69" s="26"/>
    </row>
    <row r="70" spans="1:26">
      <c r="A70" s="102" t="s">
        <v>134</v>
      </c>
      <c r="B70" s="103"/>
      <c r="C70" s="103"/>
      <c r="D70" s="103"/>
      <c r="E70" s="103"/>
      <c r="F70" s="103"/>
      <c r="G70" s="74">
        <v>6478</v>
      </c>
      <c r="H70" s="74"/>
      <c r="I70" s="74"/>
      <c r="J70" s="74">
        <v>69874</v>
      </c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26"/>
      <c r="W70" s="26"/>
      <c r="X70" s="26"/>
      <c r="Y70" s="26"/>
      <c r="Z70" s="26"/>
    </row>
    <row r="71" spans="1:26">
      <c r="A71" s="102" t="s">
        <v>135</v>
      </c>
      <c r="B71" s="103"/>
      <c r="C71" s="103"/>
      <c r="D71" s="103"/>
      <c r="E71" s="103"/>
      <c r="F71" s="103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26"/>
      <c r="W71" s="26"/>
      <c r="X71" s="26"/>
      <c r="Y71" s="26"/>
      <c r="Z71" s="26"/>
    </row>
    <row r="72" spans="1:26">
      <c r="A72" s="100" t="s">
        <v>136</v>
      </c>
      <c r="B72" s="101"/>
      <c r="C72" s="101"/>
      <c r="D72" s="101"/>
      <c r="E72" s="101"/>
      <c r="F72" s="101"/>
      <c r="G72" s="73">
        <v>52028</v>
      </c>
      <c r="H72" s="73"/>
      <c r="I72" s="73"/>
      <c r="J72" s="73">
        <v>390687</v>
      </c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26"/>
      <c r="W72" s="26"/>
      <c r="X72" s="26"/>
      <c r="Y72" s="26"/>
      <c r="Z72" s="26"/>
    </row>
    <row r="73" spans="1:26">
      <c r="A73" s="100" t="s">
        <v>137</v>
      </c>
      <c r="B73" s="101"/>
      <c r="C73" s="101"/>
      <c r="D73" s="101"/>
      <c r="E73" s="101"/>
      <c r="F73" s="101"/>
      <c r="G73" s="73">
        <v>6347</v>
      </c>
      <c r="H73" s="73"/>
      <c r="I73" s="73"/>
      <c r="J73" s="73">
        <v>14731</v>
      </c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26"/>
      <c r="W73" s="26"/>
      <c r="X73" s="26"/>
      <c r="Y73" s="26"/>
      <c r="Z73" s="26"/>
    </row>
    <row r="74" spans="1:26">
      <c r="A74" s="100" t="s">
        <v>138</v>
      </c>
      <c r="B74" s="101"/>
      <c r="C74" s="101"/>
      <c r="D74" s="101"/>
      <c r="E74" s="101"/>
      <c r="F74" s="101"/>
      <c r="G74" s="73">
        <v>58375</v>
      </c>
      <c r="H74" s="73"/>
      <c r="I74" s="73"/>
      <c r="J74" s="73">
        <v>405418</v>
      </c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26"/>
      <c r="W74" s="26"/>
      <c r="X74" s="26"/>
      <c r="Y74" s="26"/>
      <c r="Z74" s="26"/>
    </row>
    <row r="75" spans="1:26">
      <c r="A75" s="102" t="s">
        <v>139</v>
      </c>
      <c r="B75" s="103"/>
      <c r="C75" s="103"/>
      <c r="D75" s="103"/>
      <c r="E75" s="103"/>
      <c r="F75" s="103"/>
      <c r="G75" s="74">
        <v>58375</v>
      </c>
      <c r="H75" s="74"/>
      <c r="I75" s="74"/>
      <c r="J75" s="74">
        <v>405418</v>
      </c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26"/>
      <c r="W75" s="26"/>
      <c r="X75" s="26"/>
      <c r="Y75" s="26"/>
      <c r="Z75" s="26"/>
    </row>
    <row r="76" spans="1:26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6"/>
      <c r="W76" s="26"/>
      <c r="X76" s="26"/>
      <c r="Y76" s="26"/>
      <c r="Z76" s="26"/>
    </row>
    <row r="77" spans="1:26">
      <c r="A77" s="27"/>
      <c r="B77" s="51" t="s">
        <v>35</v>
      </c>
      <c r="C77" s="52"/>
      <c r="D77" s="53"/>
      <c r="E77" s="53"/>
      <c r="F77" s="52"/>
      <c r="G77" s="54">
        <f>IF(ISBLANK(X14),"",ROUND(Y14/X14,2)*100)</f>
        <v>114.99999999999999</v>
      </c>
      <c r="H77" s="2"/>
      <c r="I77" s="2"/>
      <c r="J77" s="54">
        <f>IF(ISBLANK(X15),"",ROUND(Y15/X15,2)*100)</f>
        <v>98</v>
      </c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26"/>
      <c r="W77" s="26"/>
      <c r="X77" s="26"/>
      <c r="Y77" s="26"/>
      <c r="Z77" s="26"/>
    </row>
    <row r="78" spans="1:26">
      <c r="A78" s="27"/>
      <c r="B78" s="51" t="s">
        <v>36</v>
      </c>
      <c r="C78" s="52"/>
      <c r="D78" s="53"/>
      <c r="E78" s="53"/>
      <c r="F78" s="52"/>
      <c r="G78" s="20">
        <f>IF(ISBLANK(X14),"",ROUND(Z14/X14,2)*100)</f>
        <v>90</v>
      </c>
      <c r="H78" s="4"/>
      <c r="I78" s="4"/>
      <c r="J78" s="20">
        <f>IF(ISBLANK(X15),"",ROUND(Z15/X15,2)*100)</f>
        <v>72</v>
      </c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26"/>
      <c r="W78" s="26"/>
      <c r="X78" s="26"/>
      <c r="Y78" s="26"/>
      <c r="Z78" s="26"/>
    </row>
    <row r="79" spans="1:26">
      <c r="A79" s="3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26"/>
      <c r="W79" s="26"/>
      <c r="X79" s="26"/>
      <c r="Y79" s="26"/>
      <c r="Z79" s="26"/>
    </row>
    <row r="80" spans="1:26">
      <c r="A80" s="55" t="s">
        <v>40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>
      <c r="A81" s="28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>
      <c r="A82" s="55" t="s">
        <v>41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>
      <c r="A83" s="21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4"/>
      <c r="W83" s="4"/>
      <c r="X83" s="4"/>
      <c r="Y83" s="4"/>
      <c r="Z83" s="4"/>
    </row>
    <row r="84" spans="1:26">
      <c r="V84" s="28"/>
      <c r="W84" s="28"/>
      <c r="X84" s="28"/>
      <c r="Y84" s="28"/>
      <c r="Z84" s="28"/>
    </row>
  </sheetData>
  <mergeCells count="38">
    <mergeCell ref="G20:I20"/>
    <mergeCell ref="J20:U20"/>
    <mergeCell ref="G21:G22"/>
    <mergeCell ref="G14:H14"/>
    <mergeCell ref="J11:K11"/>
    <mergeCell ref="J14:K14"/>
    <mergeCell ref="G12:H12"/>
    <mergeCell ref="G13:H13"/>
    <mergeCell ref="G15:H15"/>
    <mergeCell ref="J15:K15"/>
    <mergeCell ref="J12:K12"/>
    <mergeCell ref="J13:K13"/>
    <mergeCell ref="A5:U5"/>
    <mergeCell ref="A6:U6"/>
    <mergeCell ref="A7:U7"/>
    <mergeCell ref="A8:U8"/>
    <mergeCell ref="J10:U10"/>
    <mergeCell ref="G11:H11"/>
    <mergeCell ref="G10:I10"/>
    <mergeCell ref="A24:U24"/>
    <mergeCell ref="A64:F64"/>
    <mergeCell ref="A65:F65"/>
    <mergeCell ref="A66:F66"/>
    <mergeCell ref="B20:B22"/>
    <mergeCell ref="C20:C22"/>
    <mergeCell ref="D20:F20"/>
    <mergeCell ref="D21:D22"/>
    <mergeCell ref="A20:A22"/>
    <mergeCell ref="J21:J22"/>
    <mergeCell ref="A67:F67"/>
    <mergeCell ref="A75:F75"/>
    <mergeCell ref="A69:F69"/>
    <mergeCell ref="A70:F70"/>
    <mergeCell ref="A71:F71"/>
    <mergeCell ref="A72:F72"/>
    <mergeCell ref="A73:F73"/>
    <mergeCell ref="A74:F74"/>
    <mergeCell ref="A68:F68"/>
  </mergeCells>
  <phoneticPr fontId="2" type="noConversion"/>
  <pageMargins left="0.39370078740157483" right="0.39370078740157483" top="0.78740157480314965" bottom="0.39370078740157483" header="0.23622047244094491" footer="0.23622047244094491"/>
  <pageSetup paperSize="9" scale="87" fitToHeight="30000" orientation="landscape" r:id="rId1"/>
  <headerFooter alignWithMargins="0">
    <oddHeader>&amp;LГРАНД-Смета</oddHead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2:W72"/>
  <sheetViews>
    <sheetView showGridLines="0" tabSelected="1" workbookViewId="0">
      <selection activeCell="A2" sqref="A2"/>
    </sheetView>
  </sheetViews>
  <sheetFormatPr defaultRowHeight="12.75"/>
  <cols>
    <col min="1" max="1" width="6" style="1" customWidth="1"/>
    <col min="2" max="2" width="16" style="1" customWidth="1"/>
    <col min="3" max="3" width="33.5703125" style="1" customWidth="1"/>
    <col min="4" max="6" width="11.5703125" style="1" customWidth="1"/>
    <col min="7" max="7" width="12.7109375" style="1" customWidth="1"/>
    <col min="8" max="10" width="11.5703125" style="1" customWidth="1"/>
    <col min="11" max="11" width="12.7109375" style="1" customWidth="1"/>
    <col min="12" max="12" width="12.7109375" style="1" hidden="1" customWidth="1"/>
    <col min="13" max="13" width="11.28515625" style="1" customWidth="1"/>
    <col min="14" max="14" width="15.28515625" style="1" customWidth="1"/>
    <col min="15" max="16" width="0" style="1" hidden="1" customWidth="1"/>
    <col min="17" max="16384" width="9.140625" style="1"/>
  </cols>
  <sheetData>
    <row r="2" spans="1:23" s="5" customFormat="1">
      <c r="A2" s="6" t="s">
        <v>254</v>
      </c>
      <c r="B2" s="4"/>
      <c r="C2" s="4"/>
      <c r="D2" s="4"/>
      <c r="L2" s="29"/>
    </row>
    <row r="3" spans="1:23" s="5" customFormat="1">
      <c r="A3" s="3"/>
      <c r="B3" s="4"/>
      <c r="C3" s="4"/>
      <c r="D3" s="4"/>
      <c r="L3" s="29"/>
    </row>
    <row r="4" spans="1:23" s="5" customFormat="1">
      <c r="A4" s="6" t="s">
        <v>37</v>
      </c>
      <c r="B4" s="4"/>
      <c r="C4" s="4"/>
      <c r="D4" s="4"/>
      <c r="L4" s="29"/>
    </row>
    <row r="5" spans="1:23" s="5" customFormat="1" ht="15">
      <c r="A5" s="111" t="s">
        <v>140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7"/>
      <c r="P5" s="7"/>
      <c r="Q5" s="7"/>
      <c r="R5" s="7"/>
      <c r="S5" s="7"/>
      <c r="T5" s="7"/>
      <c r="U5" s="7"/>
      <c r="V5" s="7"/>
      <c r="W5" s="7"/>
    </row>
    <row r="6" spans="1:23" s="5" customFormat="1" ht="12">
      <c r="A6" s="112" t="s">
        <v>31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8"/>
      <c r="P6" s="8"/>
      <c r="Q6" s="8"/>
      <c r="R6" s="8"/>
      <c r="S6" s="8"/>
      <c r="T6" s="8"/>
      <c r="U6" s="8"/>
      <c r="V6" s="8"/>
      <c r="W6" s="8"/>
    </row>
    <row r="7" spans="1:23" s="5" customFormat="1" ht="12">
      <c r="A7" s="112" t="s">
        <v>39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8"/>
      <c r="P7" s="8"/>
      <c r="Q7" s="8"/>
      <c r="R7" s="8"/>
      <c r="S7" s="8"/>
      <c r="T7" s="8"/>
      <c r="U7" s="8"/>
      <c r="V7" s="8"/>
      <c r="W7" s="8"/>
    </row>
    <row r="8" spans="1:23" s="5" customFormat="1" ht="12">
      <c r="A8" s="113" t="s">
        <v>253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6"/>
      <c r="P8" s="6"/>
      <c r="Q8" s="6"/>
      <c r="R8" s="6"/>
      <c r="S8" s="6"/>
      <c r="T8" s="6"/>
      <c r="U8" s="6"/>
      <c r="V8" s="6"/>
      <c r="W8" s="6"/>
    </row>
    <row r="9" spans="1:23" s="5" customFormat="1">
      <c r="L9" s="29"/>
    </row>
    <row r="10" spans="1:23" s="5" customFormat="1" ht="12.75" customHeight="1">
      <c r="G10" s="126" t="s">
        <v>17</v>
      </c>
      <c r="H10" s="127"/>
      <c r="I10" s="127"/>
      <c r="J10" s="126" t="s">
        <v>18</v>
      </c>
      <c r="K10" s="127"/>
      <c r="L10" s="127"/>
      <c r="M10" s="133"/>
      <c r="N10" s="30"/>
      <c r="O10" s="30"/>
      <c r="P10" s="30"/>
      <c r="Q10" s="30"/>
      <c r="R10" s="30"/>
      <c r="S10" s="30"/>
      <c r="T10" s="30"/>
      <c r="U10" s="30"/>
      <c r="V10" s="30"/>
      <c r="W10" s="30"/>
    </row>
    <row r="11" spans="1:23" s="5" customFormat="1">
      <c r="D11" s="3" t="s">
        <v>2</v>
      </c>
      <c r="G11" s="117">
        <f>58375/1000</f>
        <v>58.375</v>
      </c>
      <c r="H11" s="118"/>
      <c r="I11" s="31" t="s">
        <v>3</v>
      </c>
      <c r="J11" s="109">
        <f>405418/1000</f>
        <v>405.41800000000001</v>
      </c>
      <c r="K11" s="110"/>
      <c r="L11" s="32"/>
      <c r="M11" s="9" t="s">
        <v>3</v>
      </c>
      <c r="N11" s="33"/>
      <c r="O11" s="33"/>
      <c r="P11" s="33"/>
      <c r="Q11" s="33"/>
      <c r="R11" s="33"/>
      <c r="S11" s="33"/>
      <c r="T11" s="33"/>
      <c r="U11" s="33"/>
      <c r="V11" s="33"/>
      <c r="W11" s="34"/>
    </row>
    <row r="12" spans="1:23" s="5" customFormat="1">
      <c r="D12" s="11" t="s">
        <v>33</v>
      </c>
      <c r="F12" s="12"/>
      <c r="G12" s="117">
        <f>0/1000</f>
        <v>0</v>
      </c>
      <c r="H12" s="118"/>
      <c r="I12" s="9" t="s">
        <v>3</v>
      </c>
      <c r="J12" s="109">
        <f>0/1000</f>
        <v>0</v>
      </c>
      <c r="K12" s="110"/>
      <c r="L12" s="32"/>
      <c r="M12" s="9" t="s">
        <v>3</v>
      </c>
      <c r="N12" s="33"/>
      <c r="O12" s="33"/>
      <c r="P12" s="33"/>
      <c r="Q12" s="33"/>
      <c r="R12" s="33"/>
      <c r="S12" s="33"/>
      <c r="T12" s="33"/>
    </row>
    <row r="13" spans="1:23" s="5" customFormat="1">
      <c r="D13" s="11" t="s">
        <v>34</v>
      </c>
      <c r="F13" s="12"/>
      <c r="G13" s="117">
        <f>0/1000</f>
        <v>0</v>
      </c>
      <c r="H13" s="118"/>
      <c r="I13" s="9" t="s">
        <v>3</v>
      </c>
      <c r="J13" s="109">
        <f>0/1000</f>
        <v>0</v>
      </c>
      <c r="K13" s="110"/>
      <c r="L13" s="32"/>
      <c r="M13" s="9" t="s">
        <v>3</v>
      </c>
      <c r="N13" s="33"/>
      <c r="O13" s="33"/>
      <c r="P13" s="33"/>
      <c r="Q13" s="33"/>
      <c r="R13" s="33"/>
      <c r="S13" s="33"/>
      <c r="T13" s="33"/>
    </row>
    <row r="14" spans="1:23" s="5" customFormat="1">
      <c r="D14" s="3" t="s">
        <v>4</v>
      </c>
      <c r="G14" s="117">
        <f>(O14+O15)/1000</f>
        <v>0.69086999999999998</v>
      </c>
      <c r="H14" s="118"/>
      <c r="I14" s="31" t="s">
        <v>5</v>
      </c>
      <c r="J14" s="109">
        <f>(P14+P15)/1000</f>
        <v>0.69086999999999998</v>
      </c>
      <c r="K14" s="110"/>
      <c r="L14" s="13">
        <v>6699</v>
      </c>
      <c r="M14" s="9" t="s">
        <v>5</v>
      </c>
      <c r="N14" s="33"/>
      <c r="O14" s="13">
        <v>655.36</v>
      </c>
      <c r="P14" s="14">
        <v>655.36</v>
      </c>
      <c r="Q14" s="33"/>
      <c r="R14" s="33"/>
      <c r="S14" s="33"/>
      <c r="T14" s="33"/>
      <c r="U14" s="33"/>
      <c r="V14" s="33"/>
      <c r="W14" s="34"/>
    </row>
    <row r="15" spans="1:23" s="5" customFormat="1">
      <c r="D15" s="3" t="s">
        <v>6</v>
      </c>
      <c r="G15" s="117">
        <f>7198/1000</f>
        <v>7.1980000000000004</v>
      </c>
      <c r="H15" s="118"/>
      <c r="I15" s="31" t="s">
        <v>3</v>
      </c>
      <c r="J15" s="109">
        <f>97047/1000</f>
        <v>97.046999999999997</v>
      </c>
      <c r="K15" s="110"/>
      <c r="L15" s="14">
        <v>90307</v>
      </c>
      <c r="M15" s="9" t="s">
        <v>3</v>
      </c>
      <c r="N15" s="33"/>
      <c r="O15" s="13">
        <v>35.51</v>
      </c>
      <c r="P15" s="14">
        <v>35.51</v>
      </c>
      <c r="Q15" s="33"/>
      <c r="R15" s="33"/>
      <c r="S15" s="33"/>
      <c r="T15" s="33"/>
      <c r="U15" s="33"/>
      <c r="V15" s="33"/>
      <c r="W15" s="34"/>
    </row>
    <row r="16" spans="1:23" s="5" customFormat="1">
      <c r="F16" s="4"/>
      <c r="G16" s="15"/>
      <c r="H16" s="15"/>
      <c r="I16" s="16"/>
      <c r="J16" s="17"/>
      <c r="K16" s="35"/>
      <c r="L16" s="13">
        <v>499</v>
      </c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6"/>
    </row>
    <row r="17" spans="1:23" s="5" customFormat="1">
      <c r="B17" s="4"/>
      <c r="C17" s="4"/>
      <c r="D17" s="4"/>
      <c r="F17" s="12"/>
      <c r="G17" s="18"/>
      <c r="H17" s="18"/>
      <c r="I17" s="19"/>
      <c r="J17" s="20"/>
      <c r="K17" s="20"/>
      <c r="L17" s="14">
        <v>6740</v>
      </c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19"/>
    </row>
    <row r="18" spans="1:23" s="5" customFormat="1" ht="12">
      <c r="A18" s="3" t="str">
        <f>"Составлена в базисных ценах на 01.2000 г. и текущих ценах на " &amp; IF(LEN(L18)&gt;3,MID(L18,4,LEN(L18)),L18)</f>
        <v xml:space="preserve">Составлена в базисных ценах на 01.2000 г. и текущих ценах на </v>
      </c>
      <c r="D18" s="5" t="s">
        <v>252</v>
      </c>
    </row>
    <row r="19" spans="1:23" s="5" customFormat="1" ht="13.5" thickBot="1">
      <c r="A19" s="21"/>
      <c r="L19" s="29"/>
    </row>
    <row r="20" spans="1:23" s="23" customFormat="1" ht="23.25" customHeight="1" thickBot="1">
      <c r="A20" s="121" t="s">
        <v>7</v>
      </c>
      <c r="B20" s="121" t="s">
        <v>0</v>
      </c>
      <c r="C20" s="121" t="s">
        <v>19</v>
      </c>
      <c r="D20" s="37" t="s">
        <v>20</v>
      </c>
      <c r="E20" s="121" t="s">
        <v>21</v>
      </c>
      <c r="F20" s="128" t="s">
        <v>22</v>
      </c>
      <c r="G20" s="129"/>
      <c r="H20" s="128" t="s">
        <v>23</v>
      </c>
      <c r="I20" s="132"/>
      <c r="J20" s="132"/>
      <c r="K20" s="129"/>
      <c r="L20" s="38"/>
      <c r="M20" s="121" t="s">
        <v>24</v>
      </c>
      <c r="N20" s="121" t="s">
        <v>25</v>
      </c>
    </row>
    <row r="21" spans="1:23" s="23" customFormat="1" ht="19.5" customHeight="1" thickBot="1">
      <c r="A21" s="122"/>
      <c r="B21" s="122"/>
      <c r="C21" s="122"/>
      <c r="D21" s="121" t="s">
        <v>30</v>
      </c>
      <c r="E21" s="122"/>
      <c r="F21" s="130"/>
      <c r="G21" s="131"/>
      <c r="H21" s="123" t="s">
        <v>26</v>
      </c>
      <c r="I21" s="124"/>
      <c r="J21" s="123" t="s">
        <v>27</v>
      </c>
      <c r="K21" s="124"/>
      <c r="L21" s="39"/>
      <c r="M21" s="122"/>
      <c r="N21" s="122"/>
    </row>
    <row r="22" spans="1:23" s="23" customFormat="1" ht="19.5" customHeight="1">
      <c r="A22" s="122"/>
      <c r="B22" s="122"/>
      <c r="C22" s="122"/>
      <c r="D22" s="122"/>
      <c r="E22" s="122"/>
      <c r="F22" s="75" t="s">
        <v>28</v>
      </c>
      <c r="G22" s="75" t="s">
        <v>29</v>
      </c>
      <c r="H22" s="75" t="s">
        <v>28</v>
      </c>
      <c r="I22" s="75" t="s">
        <v>29</v>
      </c>
      <c r="J22" s="75" t="s">
        <v>28</v>
      </c>
      <c r="K22" s="75" t="s">
        <v>29</v>
      </c>
      <c r="L22" s="39"/>
      <c r="M22" s="122"/>
      <c r="N22" s="122"/>
    </row>
    <row r="23" spans="1:23">
      <c r="A23" s="76">
        <v>1</v>
      </c>
      <c r="B23" s="76">
        <v>2</v>
      </c>
      <c r="C23" s="76">
        <v>3</v>
      </c>
      <c r="D23" s="76">
        <v>4</v>
      </c>
      <c r="E23" s="76">
        <v>5</v>
      </c>
      <c r="F23" s="76">
        <v>6</v>
      </c>
      <c r="G23" s="76">
        <v>7</v>
      </c>
      <c r="H23" s="76">
        <v>8</v>
      </c>
      <c r="I23" s="76">
        <v>9</v>
      </c>
      <c r="J23" s="76">
        <v>10</v>
      </c>
      <c r="K23" s="76">
        <v>11</v>
      </c>
      <c r="L23" s="77"/>
      <c r="M23" s="76">
        <v>12</v>
      </c>
      <c r="N23" s="76">
        <v>13</v>
      </c>
    </row>
    <row r="24" spans="1:23" s="4" customFormat="1" ht="17.850000000000001" customHeight="1">
      <c r="A24" s="125" t="s">
        <v>141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</row>
    <row r="25" spans="1:23" s="4" customFormat="1" ht="17.850000000000001" customHeight="1">
      <c r="A25" s="125" t="s">
        <v>142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</row>
    <row r="26" spans="1:23" ht="24">
      <c r="A26" s="78">
        <v>1</v>
      </c>
      <c r="B26" s="79" t="s">
        <v>143</v>
      </c>
      <c r="C26" s="59" t="s">
        <v>144</v>
      </c>
      <c r="D26" s="80" t="s">
        <v>145</v>
      </c>
      <c r="E26" s="81">
        <v>4.45</v>
      </c>
      <c r="F26" s="61" t="s">
        <v>146</v>
      </c>
      <c r="G26" s="61">
        <v>43.88</v>
      </c>
      <c r="H26" s="82"/>
      <c r="I26" s="82"/>
      <c r="J26" s="61" t="s">
        <v>147</v>
      </c>
      <c r="K26" s="61">
        <v>591.45000000000005</v>
      </c>
      <c r="L26" s="83"/>
      <c r="M26" s="82">
        <f t="shared" ref="M26:M32" si="0">IF(ISNUMBER(K26/G26),IF(NOT(K26/G26=0),K26/G26, " "), " ")</f>
        <v>13.478805834092981</v>
      </c>
      <c r="N26" s="80"/>
    </row>
    <row r="27" spans="1:23" s="4" customFormat="1" ht="24">
      <c r="A27" s="78">
        <v>2</v>
      </c>
      <c r="B27" s="79" t="s">
        <v>148</v>
      </c>
      <c r="C27" s="59" t="s">
        <v>149</v>
      </c>
      <c r="D27" s="80" t="s">
        <v>145</v>
      </c>
      <c r="E27" s="81">
        <v>463.22</v>
      </c>
      <c r="F27" s="61" t="s">
        <v>150</v>
      </c>
      <c r="G27" s="61">
        <v>4650.7299999999996</v>
      </c>
      <c r="H27" s="82"/>
      <c r="I27" s="82"/>
      <c r="J27" s="61" t="s">
        <v>151</v>
      </c>
      <c r="K27" s="61">
        <v>62706.09</v>
      </c>
      <c r="L27" s="83"/>
      <c r="M27" s="82">
        <f t="shared" si="0"/>
        <v>13.483063949100464</v>
      </c>
      <c r="N27" s="80"/>
    </row>
    <row r="28" spans="1:23" s="4" customFormat="1" ht="24">
      <c r="A28" s="78">
        <v>3</v>
      </c>
      <c r="B28" s="79" t="s">
        <v>152</v>
      </c>
      <c r="C28" s="59" t="s">
        <v>153</v>
      </c>
      <c r="D28" s="80" t="s">
        <v>145</v>
      </c>
      <c r="E28" s="81">
        <v>121.02</v>
      </c>
      <c r="F28" s="61" t="s">
        <v>154</v>
      </c>
      <c r="G28" s="61">
        <v>1282.81</v>
      </c>
      <c r="H28" s="82"/>
      <c r="I28" s="82"/>
      <c r="J28" s="61" t="s">
        <v>155</v>
      </c>
      <c r="K28" s="61">
        <v>17294.97</v>
      </c>
      <c r="L28" s="83"/>
      <c r="M28" s="82">
        <f t="shared" si="0"/>
        <v>13.482097894466056</v>
      </c>
      <c r="N28" s="80"/>
    </row>
    <row r="29" spans="1:23" s="4" customFormat="1" ht="24">
      <c r="A29" s="78">
        <v>4</v>
      </c>
      <c r="B29" s="79" t="s">
        <v>156</v>
      </c>
      <c r="C29" s="59" t="s">
        <v>157</v>
      </c>
      <c r="D29" s="80" t="s">
        <v>145</v>
      </c>
      <c r="E29" s="81">
        <v>61.1</v>
      </c>
      <c r="F29" s="61" t="s">
        <v>158</v>
      </c>
      <c r="G29" s="61">
        <v>653.16</v>
      </c>
      <c r="H29" s="82"/>
      <c r="I29" s="82"/>
      <c r="J29" s="61" t="s">
        <v>159</v>
      </c>
      <c r="K29" s="61">
        <v>8801.4599999999991</v>
      </c>
      <c r="L29" s="83"/>
      <c r="M29" s="82">
        <f t="shared" si="0"/>
        <v>13.475197501377917</v>
      </c>
      <c r="N29" s="80"/>
    </row>
    <row r="30" spans="1:23" s="4" customFormat="1" ht="24">
      <c r="A30" s="78">
        <v>5</v>
      </c>
      <c r="B30" s="79" t="s">
        <v>160</v>
      </c>
      <c r="C30" s="59" t="s">
        <v>161</v>
      </c>
      <c r="D30" s="80" t="s">
        <v>145</v>
      </c>
      <c r="E30" s="81">
        <v>5.57</v>
      </c>
      <c r="F30" s="61" t="s">
        <v>162</v>
      </c>
      <c r="G30" s="61">
        <v>67.73</v>
      </c>
      <c r="H30" s="82"/>
      <c r="I30" s="82"/>
      <c r="J30" s="61" t="s">
        <v>163</v>
      </c>
      <c r="K30" s="61">
        <v>912.81</v>
      </c>
      <c r="L30" s="83"/>
      <c r="M30" s="82">
        <f t="shared" si="0"/>
        <v>13.477188838033365</v>
      </c>
      <c r="N30" s="80"/>
    </row>
    <row r="31" spans="1:23" ht="24">
      <c r="A31" s="78">
        <v>6</v>
      </c>
      <c r="B31" s="79">
        <v>2</v>
      </c>
      <c r="C31" s="59" t="s">
        <v>164</v>
      </c>
      <c r="D31" s="80" t="s">
        <v>145</v>
      </c>
      <c r="E31" s="81">
        <v>35.51</v>
      </c>
      <c r="F31" s="61" t="s">
        <v>165</v>
      </c>
      <c r="G31" s="61"/>
      <c r="H31" s="82"/>
      <c r="I31" s="82"/>
      <c r="J31" s="61" t="s">
        <v>165</v>
      </c>
      <c r="K31" s="61"/>
      <c r="L31" s="83"/>
      <c r="M31" s="82" t="str">
        <f t="shared" si="0"/>
        <v xml:space="preserve"> </v>
      </c>
      <c r="N31" s="80"/>
    </row>
    <row r="32" spans="1:23" ht="24">
      <c r="A32" s="84"/>
      <c r="B32" s="85" t="s">
        <v>55</v>
      </c>
      <c r="C32" s="86" t="s">
        <v>166</v>
      </c>
      <c r="D32" s="87" t="s">
        <v>167</v>
      </c>
      <c r="E32" s="88"/>
      <c r="F32" s="89" t="s">
        <v>165</v>
      </c>
      <c r="G32" s="89">
        <v>6699</v>
      </c>
      <c r="H32" s="90"/>
      <c r="I32" s="90"/>
      <c r="J32" s="89" t="s">
        <v>165</v>
      </c>
      <c r="K32" s="89">
        <v>90307</v>
      </c>
      <c r="L32" s="91"/>
      <c r="M32" s="90">
        <f t="shared" si="0"/>
        <v>13.480668756530825</v>
      </c>
      <c r="N32" s="87"/>
    </row>
    <row r="33" spans="1:14" ht="17.850000000000001" customHeight="1">
      <c r="A33" s="125" t="s">
        <v>168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</row>
    <row r="34" spans="1:14" ht="36">
      <c r="A34" s="78">
        <v>8</v>
      </c>
      <c r="B34" s="79">
        <v>10410</v>
      </c>
      <c r="C34" s="59" t="s">
        <v>169</v>
      </c>
      <c r="D34" s="80" t="s">
        <v>170</v>
      </c>
      <c r="E34" s="81">
        <v>0.5</v>
      </c>
      <c r="F34" s="61" t="s">
        <v>171</v>
      </c>
      <c r="G34" s="61">
        <v>36.47</v>
      </c>
      <c r="H34" s="82"/>
      <c r="I34" s="82"/>
      <c r="J34" s="61" t="s">
        <v>172</v>
      </c>
      <c r="K34" s="61">
        <v>259</v>
      </c>
      <c r="L34" s="83"/>
      <c r="M34" s="82">
        <f t="shared" ref="M34:M39" si="1">IF(ISNUMBER(K34/G34),IF(NOT(K34/G34=0),K34/G34, " "), " ")</f>
        <v>7.1017274472168905</v>
      </c>
      <c r="N34" s="80" t="s">
        <v>173</v>
      </c>
    </row>
    <row r="35" spans="1:14" ht="36">
      <c r="A35" s="78">
        <v>9</v>
      </c>
      <c r="B35" s="79">
        <v>21141</v>
      </c>
      <c r="C35" s="59" t="s">
        <v>174</v>
      </c>
      <c r="D35" s="80" t="s">
        <v>170</v>
      </c>
      <c r="E35" s="81">
        <v>0.5</v>
      </c>
      <c r="F35" s="61" t="s">
        <v>175</v>
      </c>
      <c r="G35" s="61">
        <v>67.040000000000006</v>
      </c>
      <c r="H35" s="82"/>
      <c r="I35" s="82"/>
      <c r="J35" s="61" t="s">
        <v>176</v>
      </c>
      <c r="K35" s="61">
        <v>400.5</v>
      </c>
      <c r="L35" s="83"/>
      <c r="M35" s="82">
        <f t="shared" si="1"/>
        <v>5.9740453460620522</v>
      </c>
      <c r="N35" s="80" t="s">
        <v>173</v>
      </c>
    </row>
    <row r="36" spans="1:14" ht="48">
      <c r="A36" s="78">
        <v>10</v>
      </c>
      <c r="B36" s="79">
        <v>60337</v>
      </c>
      <c r="C36" s="59" t="s">
        <v>177</v>
      </c>
      <c r="D36" s="80" t="s">
        <v>170</v>
      </c>
      <c r="E36" s="81">
        <v>0.24</v>
      </c>
      <c r="F36" s="61" t="s">
        <v>178</v>
      </c>
      <c r="G36" s="61">
        <v>20.54</v>
      </c>
      <c r="H36" s="82"/>
      <c r="I36" s="82"/>
      <c r="J36" s="61" t="s">
        <v>179</v>
      </c>
      <c r="K36" s="61">
        <v>128.63999999999999</v>
      </c>
      <c r="L36" s="83"/>
      <c r="M36" s="82">
        <f t="shared" si="1"/>
        <v>6.2629016553067185</v>
      </c>
      <c r="N36" s="80" t="s">
        <v>173</v>
      </c>
    </row>
    <row r="37" spans="1:14" ht="24">
      <c r="A37" s="78">
        <v>11</v>
      </c>
      <c r="B37" s="79">
        <v>92701</v>
      </c>
      <c r="C37" s="59" t="s">
        <v>180</v>
      </c>
      <c r="D37" s="80" t="s">
        <v>170</v>
      </c>
      <c r="E37" s="81">
        <v>1</v>
      </c>
      <c r="F37" s="61" t="s">
        <v>181</v>
      </c>
      <c r="G37" s="61">
        <v>11.03</v>
      </c>
      <c r="H37" s="82"/>
      <c r="I37" s="82"/>
      <c r="J37" s="61" t="s">
        <v>182</v>
      </c>
      <c r="K37" s="61">
        <v>41.79</v>
      </c>
      <c r="L37" s="83"/>
      <c r="M37" s="82">
        <f t="shared" si="1"/>
        <v>3.788757932910245</v>
      </c>
      <c r="N37" s="80" t="s">
        <v>183</v>
      </c>
    </row>
    <row r="38" spans="1:14" ht="36">
      <c r="A38" s="78">
        <v>12</v>
      </c>
      <c r="B38" s="79">
        <v>121601</v>
      </c>
      <c r="C38" s="59" t="s">
        <v>184</v>
      </c>
      <c r="D38" s="80" t="s">
        <v>170</v>
      </c>
      <c r="E38" s="81">
        <v>34.270000000000003</v>
      </c>
      <c r="F38" s="61" t="s">
        <v>185</v>
      </c>
      <c r="G38" s="61">
        <v>4149.08</v>
      </c>
      <c r="H38" s="82"/>
      <c r="I38" s="82"/>
      <c r="J38" s="61" t="s">
        <v>186</v>
      </c>
      <c r="K38" s="61">
        <v>23303.599999999999</v>
      </c>
      <c r="L38" s="83"/>
      <c r="M38" s="82">
        <f t="shared" si="1"/>
        <v>5.6165704204305529</v>
      </c>
      <c r="N38" s="80" t="s">
        <v>173</v>
      </c>
    </row>
    <row r="39" spans="1:14" ht="24">
      <c r="A39" s="84"/>
      <c r="B39" s="85" t="s">
        <v>55</v>
      </c>
      <c r="C39" s="86" t="s">
        <v>187</v>
      </c>
      <c r="D39" s="87" t="s">
        <v>167</v>
      </c>
      <c r="E39" s="88"/>
      <c r="F39" s="89" t="s">
        <v>165</v>
      </c>
      <c r="G39" s="89">
        <v>4283</v>
      </c>
      <c r="H39" s="90"/>
      <c r="I39" s="90"/>
      <c r="J39" s="89" t="s">
        <v>165</v>
      </c>
      <c r="K39" s="89">
        <v>24123</v>
      </c>
      <c r="L39" s="91"/>
      <c r="M39" s="90">
        <f t="shared" si="1"/>
        <v>5.6322671024982487</v>
      </c>
      <c r="N39" s="87"/>
    </row>
    <row r="40" spans="1:14" ht="17.850000000000001" customHeight="1">
      <c r="A40" s="125" t="s">
        <v>188</v>
      </c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</row>
    <row r="41" spans="1:14" ht="24">
      <c r="A41" s="78">
        <v>14</v>
      </c>
      <c r="B41" s="79" t="s">
        <v>189</v>
      </c>
      <c r="C41" s="59" t="s">
        <v>190</v>
      </c>
      <c r="D41" s="80" t="s">
        <v>191</v>
      </c>
      <c r="E41" s="81">
        <v>0.06</v>
      </c>
      <c r="F41" s="61" t="s">
        <v>192</v>
      </c>
      <c r="G41" s="61">
        <v>5.54</v>
      </c>
      <c r="H41" s="82">
        <v>437.9</v>
      </c>
      <c r="I41" s="82">
        <v>26.27</v>
      </c>
      <c r="J41" s="61" t="s">
        <v>193</v>
      </c>
      <c r="K41" s="61">
        <v>26.87</v>
      </c>
      <c r="L41" s="83"/>
      <c r="M41" s="82">
        <f t="shared" ref="M41:M54" si="2">IF(ISNUMBER(K41/G41),IF(NOT(K41/G41=0),K41/G41, " "), " ")</f>
        <v>4.850180505415163</v>
      </c>
      <c r="N41" s="80" t="s">
        <v>194</v>
      </c>
    </row>
    <row r="42" spans="1:14" ht="48">
      <c r="A42" s="78">
        <v>15</v>
      </c>
      <c r="B42" s="79" t="s">
        <v>195</v>
      </c>
      <c r="C42" s="59" t="s">
        <v>196</v>
      </c>
      <c r="D42" s="80" t="s">
        <v>197</v>
      </c>
      <c r="E42" s="81">
        <v>1.1999999999999999E-3</v>
      </c>
      <c r="F42" s="61" t="s">
        <v>198</v>
      </c>
      <c r="G42" s="61">
        <v>37.39</v>
      </c>
      <c r="H42" s="82">
        <v>155837</v>
      </c>
      <c r="I42" s="82">
        <v>187</v>
      </c>
      <c r="J42" s="61" t="s">
        <v>199</v>
      </c>
      <c r="K42" s="61">
        <v>191.16</v>
      </c>
      <c r="L42" s="83"/>
      <c r="M42" s="82">
        <f t="shared" si="2"/>
        <v>5.1125969510564317</v>
      </c>
      <c r="N42" s="80" t="s">
        <v>200</v>
      </c>
    </row>
    <row r="43" spans="1:14" ht="36">
      <c r="A43" s="78">
        <v>16</v>
      </c>
      <c r="B43" s="79" t="s">
        <v>201</v>
      </c>
      <c r="C43" s="59" t="s">
        <v>202</v>
      </c>
      <c r="D43" s="80" t="s">
        <v>203</v>
      </c>
      <c r="E43" s="81">
        <v>1.11E-2</v>
      </c>
      <c r="F43" s="61" t="s">
        <v>204</v>
      </c>
      <c r="G43" s="61">
        <v>6.34</v>
      </c>
      <c r="H43" s="82">
        <v>4494.3500000000004</v>
      </c>
      <c r="I43" s="82">
        <v>49.89</v>
      </c>
      <c r="J43" s="61" t="s">
        <v>205</v>
      </c>
      <c r="K43" s="61">
        <v>52.13</v>
      </c>
      <c r="L43" s="83"/>
      <c r="M43" s="82">
        <f t="shared" si="2"/>
        <v>8.222397476340694</v>
      </c>
      <c r="N43" s="80" t="s">
        <v>206</v>
      </c>
    </row>
    <row r="44" spans="1:14" ht="24">
      <c r="A44" s="78">
        <v>17</v>
      </c>
      <c r="B44" s="79" t="s">
        <v>207</v>
      </c>
      <c r="C44" s="59" t="s">
        <v>208</v>
      </c>
      <c r="D44" s="80" t="s">
        <v>209</v>
      </c>
      <c r="E44" s="81">
        <v>8</v>
      </c>
      <c r="F44" s="61" t="s">
        <v>210</v>
      </c>
      <c r="G44" s="61">
        <v>128</v>
      </c>
      <c r="H44" s="82">
        <v>46.78</v>
      </c>
      <c r="I44" s="82">
        <v>374.24</v>
      </c>
      <c r="J44" s="61" t="s">
        <v>211</v>
      </c>
      <c r="K44" s="61">
        <v>404.72</v>
      </c>
      <c r="L44" s="83"/>
      <c r="M44" s="82">
        <f t="shared" si="2"/>
        <v>3.1618750000000002</v>
      </c>
      <c r="N44" s="80" t="s">
        <v>212</v>
      </c>
    </row>
    <row r="45" spans="1:14" ht="48">
      <c r="A45" s="78">
        <v>18</v>
      </c>
      <c r="B45" s="79" t="s">
        <v>213</v>
      </c>
      <c r="C45" s="59" t="s">
        <v>214</v>
      </c>
      <c r="D45" s="80" t="s">
        <v>203</v>
      </c>
      <c r="E45" s="81">
        <v>204</v>
      </c>
      <c r="F45" s="61" t="s">
        <v>215</v>
      </c>
      <c r="G45" s="61">
        <v>16524</v>
      </c>
      <c r="H45" s="82">
        <v>221</v>
      </c>
      <c r="I45" s="82">
        <v>45084</v>
      </c>
      <c r="J45" s="61" t="s">
        <v>216</v>
      </c>
      <c r="K45" s="61">
        <v>70781.88</v>
      </c>
      <c r="L45" s="83"/>
      <c r="M45" s="82">
        <f t="shared" si="2"/>
        <v>4.2835802469135809</v>
      </c>
      <c r="N45" s="80" t="s">
        <v>217</v>
      </c>
    </row>
    <row r="46" spans="1:14" ht="48">
      <c r="A46" s="78">
        <v>19</v>
      </c>
      <c r="B46" s="79" t="s">
        <v>213</v>
      </c>
      <c r="C46" s="59" t="s">
        <v>214</v>
      </c>
      <c r="D46" s="80" t="s">
        <v>203</v>
      </c>
      <c r="E46" s="81">
        <v>14.8</v>
      </c>
      <c r="F46" s="61" t="s">
        <v>215</v>
      </c>
      <c r="G46" s="61">
        <v>1198.8</v>
      </c>
      <c r="H46" s="82">
        <v>221</v>
      </c>
      <c r="I46" s="82">
        <v>3270.8</v>
      </c>
      <c r="J46" s="61" t="s">
        <v>216</v>
      </c>
      <c r="K46" s="61">
        <v>5135.16</v>
      </c>
      <c r="L46" s="83"/>
      <c r="M46" s="82">
        <f t="shared" si="2"/>
        <v>4.2835835835835834</v>
      </c>
      <c r="N46" s="80" t="s">
        <v>217</v>
      </c>
    </row>
    <row r="47" spans="1:14" ht="36">
      <c r="A47" s="78">
        <v>20</v>
      </c>
      <c r="B47" s="79" t="s">
        <v>218</v>
      </c>
      <c r="C47" s="59" t="s">
        <v>219</v>
      </c>
      <c r="D47" s="80" t="s">
        <v>203</v>
      </c>
      <c r="E47" s="81">
        <v>23.08</v>
      </c>
      <c r="F47" s="61" t="s">
        <v>220</v>
      </c>
      <c r="G47" s="61">
        <v>71.78</v>
      </c>
      <c r="H47" s="82">
        <v>22.6</v>
      </c>
      <c r="I47" s="82">
        <v>521.61</v>
      </c>
      <c r="J47" s="61" t="s">
        <v>221</v>
      </c>
      <c r="K47" s="61">
        <v>521.61</v>
      </c>
      <c r="L47" s="83"/>
      <c r="M47" s="82">
        <f t="shared" si="2"/>
        <v>7.2667874059626634</v>
      </c>
      <c r="N47" s="80" t="s">
        <v>222</v>
      </c>
    </row>
    <row r="48" spans="1:14" ht="36">
      <c r="A48" s="78">
        <v>21</v>
      </c>
      <c r="B48" s="79" t="s">
        <v>218</v>
      </c>
      <c r="C48" s="59" t="s">
        <v>219</v>
      </c>
      <c r="D48" s="80" t="s">
        <v>203</v>
      </c>
      <c r="E48" s="81">
        <v>102</v>
      </c>
      <c r="F48" s="61" t="s">
        <v>220</v>
      </c>
      <c r="G48" s="61">
        <v>317.22000000000003</v>
      </c>
      <c r="H48" s="82">
        <v>22.6</v>
      </c>
      <c r="I48" s="82">
        <v>2305.1999999999998</v>
      </c>
      <c r="J48" s="61" t="s">
        <v>221</v>
      </c>
      <c r="K48" s="61">
        <v>2305.1999999999998</v>
      </c>
      <c r="L48" s="83"/>
      <c r="M48" s="82">
        <f t="shared" si="2"/>
        <v>7.2668810289389052</v>
      </c>
      <c r="N48" s="80" t="s">
        <v>222</v>
      </c>
    </row>
    <row r="49" spans="1:14" ht="60">
      <c r="A49" s="78">
        <v>22</v>
      </c>
      <c r="B49" s="79" t="s">
        <v>223</v>
      </c>
      <c r="C49" s="59" t="s">
        <v>224</v>
      </c>
      <c r="D49" s="80" t="s">
        <v>225</v>
      </c>
      <c r="E49" s="81">
        <v>2.331</v>
      </c>
      <c r="F49" s="61" t="s">
        <v>226</v>
      </c>
      <c r="G49" s="61">
        <v>7749.76</v>
      </c>
      <c r="H49" s="82">
        <v>13253.3</v>
      </c>
      <c r="I49" s="82">
        <v>30893.439999999999</v>
      </c>
      <c r="J49" s="61" t="s">
        <v>227</v>
      </c>
      <c r="K49" s="61">
        <v>31544.75</v>
      </c>
      <c r="L49" s="83"/>
      <c r="M49" s="82">
        <f t="shared" si="2"/>
        <v>4.0704163741844912</v>
      </c>
      <c r="N49" s="80" t="s">
        <v>228</v>
      </c>
    </row>
    <row r="50" spans="1:14" ht="48">
      <c r="A50" s="78">
        <v>23</v>
      </c>
      <c r="B50" s="79" t="s">
        <v>229</v>
      </c>
      <c r="C50" s="59" t="s">
        <v>230</v>
      </c>
      <c r="D50" s="80" t="s">
        <v>203</v>
      </c>
      <c r="E50" s="81">
        <v>1.48</v>
      </c>
      <c r="F50" s="61" t="s">
        <v>231</v>
      </c>
      <c r="G50" s="61">
        <v>251.76</v>
      </c>
      <c r="H50" s="82">
        <v>94.44</v>
      </c>
      <c r="I50" s="82">
        <v>139.77000000000001</v>
      </c>
      <c r="J50" s="61" t="s">
        <v>232</v>
      </c>
      <c r="K50" s="61">
        <v>309.51</v>
      </c>
      <c r="L50" s="83"/>
      <c r="M50" s="82">
        <f t="shared" si="2"/>
        <v>1.2293851286939943</v>
      </c>
      <c r="N50" s="80" t="s">
        <v>233</v>
      </c>
    </row>
    <row r="51" spans="1:14" ht="24">
      <c r="A51" s="78">
        <v>24</v>
      </c>
      <c r="B51" s="79" t="s">
        <v>234</v>
      </c>
      <c r="C51" s="59" t="s">
        <v>235</v>
      </c>
      <c r="D51" s="80" t="s">
        <v>209</v>
      </c>
      <c r="E51" s="81">
        <v>1</v>
      </c>
      <c r="F51" s="61" t="s">
        <v>236</v>
      </c>
      <c r="G51" s="61">
        <v>907</v>
      </c>
      <c r="H51" s="82">
        <v>2037.5</v>
      </c>
      <c r="I51" s="82">
        <v>2037.5</v>
      </c>
      <c r="J51" s="61" t="s">
        <v>237</v>
      </c>
      <c r="K51" s="61">
        <v>2368.42</v>
      </c>
      <c r="L51" s="83"/>
      <c r="M51" s="82">
        <f t="shared" si="2"/>
        <v>2.6112679162072769</v>
      </c>
      <c r="N51" s="80" t="s">
        <v>238</v>
      </c>
    </row>
    <row r="52" spans="1:14" ht="48">
      <c r="A52" s="78">
        <v>25</v>
      </c>
      <c r="B52" s="79" t="s">
        <v>239</v>
      </c>
      <c r="C52" s="59" t="s">
        <v>240</v>
      </c>
      <c r="D52" s="80" t="s">
        <v>241</v>
      </c>
      <c r="E52" s="81">
        <v>30.6</v>
      </c>
      <c r="F52" s="61" t="s">
        <v>242</v>
      </c>
      <c r="G52" s="61">
        <v>1377</v>
      </c>
      <c r="H52" s="82">
        <v>189</v>
      </c>
      <c r="I52" s="82">
        <v>5783.4</v>
      </c>
      <c r="J52" s="61" t="s">
        <v>243</v>
      </c>
      <c r="K52" s="61">
        <v>5907.94</v>
      </c>
      <c r="L52" s="83"/>
      <c r="M52" s="82">
        <f t="shared" si="2"/>
        <v>4.2904429920116192</v>
      </c>
      <c r="N52" s="80" t="s">
        <v>244</v>
      </c>
    </row>
    <row r="53" spans="1:14" ht="24">
      <c r="A53" s="78">
        <v>26</v>
      </c>
      <c r="B53" s="79" t="s">
        <v>245</v>
      </c>
      <c r="C53" s="59" t="s">
        <v>246</v>
      </c>
      <c r="D53" s="80" t="s">
        <v>209</v>
      </c>
      <c r="E53" s="81">
        <v>3</v>
      </c>
      <c r="F53" s="61" t="s">
        <v>247</v>
      </c>
      <c r="G53" s="61">
        <v>4063.26</v>
      </c>
      <c r="H53" s="82">
        <v>1825</v>
      </c>
      <c r="I53" s="82">
        <v>5475</v>
      </c>
      <c r="J53" s="61" t="s">
        <v>248</v>
      </c>
      <c r="K53" s="61">
        <v>6455.01</v>
      </c>
      <c r="L53" s="83"/>
      <c r="M53" s="82">
        <f t="shared" si="2"/>
        <v>1.5886283427592622</v>
      </c>
      <c r="N53" s="80" t="s">
        <v>249</v>
      </c>
    </row>
    <row r="54" spans="1:14" ht="24">
      <c r="A54" s="92"/>
      <c r="B54" s="93" t="s">
        <v>55</v>
      </c>
      <c r="C54" s="94" t="s">
        <v>250</v>
      </c>
      <c r="D54" s="95" t="s">
        <v>167</v>
      </c>
      <c r="E54" s="96"/>
      <c r="F54" s="97" t="s">
        <v>165</v>
      </c>
      <c r="G54" s="97">
        <v>32637</v>
      </c>
      <c r="H54" s="98"/>
      <c r="I54" s="98"/>
      <c r="J54" s="97" t="s">
        <v>165</v>
      </c>
      <c r="K54" s="97">
        <v>126008</v>
      </c>
      <c r="L54" s="99"/>
      <c r="M54" s="98">
        <f t="shared" si="2"/>
        <v>3.8608940772742595</v>
      </c>
      <c r="N54" s="95"/>
    </row>
    <row r="55" spans="1:14">
      <c r="A55" s="120" t="s">
        <v>124</v>
      </c>
      <c r="B55" s="101"/>
      <c r="C55" s="101"/>
      <c r="D55" s="101"/>
      <c r="E55" s="101"/>
      <c r="F55" s="101"/>
      <c r="G55" s="61">
        <v>43619</v>
      </c>
      <c r="H55" s="82"/>
      <c r="I55" s="82"/>
      <c r="J55" s="82"/>
      <c r="K55" s="61">
        <v>240438</v>
      </c>
      <c r="L55" s="83"/>
      <c r="M55" s="82">
        <f t="shared" ref="M55:M66" ca="1" si="3">IF(ISNUMBER(INDIRECT("K" &amp; ROW())/INDIRECT("G" &amp; ROW())),INDIRECT("K" &amp; ROW())/INDIRECT("G" &amp; ROW()), " ")</f>
        <v>5.5122309085490269</v>
      </c>
      <c r="N55" s="80" t="s">
        <v>251</v>
      </c>
    </row>
    <row r="56" spans="1:14">
      <c r="A56" s="120" t="s">
        <v>129</v>
      </c>
      <c r="B56" s="101"/>
      <c r="C56" s="101"/>
      <c r="D56" s="101"/>
      <c r="E56" s="101"/>
      <c r="F56" s="101"/>
      <c r="G56" s="61"/>
      <c r="H56" s="82"/>
      <c r="I56" s="82"/>
      <c r="J56" s="82"/>
      <c r="K56" s="61"/>
      <c r="L56" s="83"/>
      <c r="M56" s="82" t="str">
        <f t="shared" ca="1" si="3"/>
        <v xml:space="preserve"> </v>
      </c>
      <c r="N56" s="80" t="s">
        <v>251</v>
      </c>
    </row>
    <row r="57" spans="1:14">
      <c r="A57" s="120" t="s">
        <v>130</v>
      </c>
      <c r="B57" s="101"/>
      <c r="C57" s="101"/>
      <c r="D57" s="101"/>
      <c r="E57" s="101"/>
      <c r="F57" s="101"/>
      <c r="G57" s="61">
        <v>7198</v>
      </c>
      <c r="H57" s="82"/>
      <c r="I57" s="82"/>
      <c r="J57" s="82"/>
      <c r="K57" s="61">
        <v>97047</v>
      </c>
      <c r="L57" s="83"/>
      <c r="M57" s="82">
        <f t="shared" ca="1" si="3"/>
        <v>13.482495137538205</v>
      </c>
      <c r="N57" s="80" t="s">
        <v>251</v>
      </c>
    </row>
    <row r="58" spans="1:14">
      <c r="A58" s="120" t="s">
        <v>131</v>
      </c>
      <c r="B58" s="101"/>
      <c r="C58" s="101"/>
      <c r="D58" s="101"/>
      <c r="E58" s="101"/>
      <c r="F58" s="101"/>
      <c r="G58" s="61">
        <v>32637</v>
      </c>
      <c r="H58" s="82"/>
      <c r="I58" s="82"/>
      <c r="J58" s="82"/>
      <c r="K58" s="61">
        <v>126008</v>
      </c>
      <c r="L58" s="83"/>
      <c r="M58" s="82">
        <f t="shared" ca="1" si="3"/>
        <v>3.8608940772742595</v>
      </c>
      <c r="N58" s="80" t="s">
        <v>251</v>
      </c>
    </row>
    <row r="59" spans="1:14">
      <c r="A59" s="120" t="s">
        <v>132</v>
      </c>
      <c r="B59" s="101"/>
      <c r="C59" s="101"/>
      <c r="D59" s="101"/>
      <c r="E59" s="101"/>
      <c r="F59" s="101"/>
      <c r="G59" s="61">
        <v>4283</v>
      </c>
      <c r="H59" s="82"/>
      <c r="I59" s="82"/>
      <c r="J59" s="82"/>
      <c r="K59" s="61">
        <v>24123</v>
      </c>
      <c r="L59" s="83"/>
      <c r="M59" s="82">
        <f t="shared" ca="1" si="3"/>
        <v>5.6322671024982487</v>
      </c>
      <c r="N59" s="80" t="s">
        <v>251</v>
      </c>
    </row>
    <row r="60" spans="1:14">
      <c r="A60" s="119" t="s">
        <v>133</v>
      </c>
      <c r="B60" s="103"/>
      <c r="C60" s="103"/>
      <c r="D60" s="103"/>
      <c r="E60" s="103"/>
      <c r="F60" s="103"/>
      <c r="G60" s="89">
        <v>8278</v>
      </c>
      <c r="H60" s="90"/>
      <c r="I60" s="90"/>
      <c r="J60" s="90"/>
      <c r="K60" s="89">
        <v>95106</v>
      </c>
      <c r="L60" s="91"/>
      <c r="M60" s="90">
        <f t="shared" ca="1" si="3"/>
        <v>11.489007006523314</v>
      </c>
      <c r="N60" s="87" t="s">
        <v>251</v>
      </c>
    </row>
    <row r="61" spans="1:14">
      <c r="A61" s="119" t="s">
        <v>134</v>
      </c>
      <c r="B61" s="103"/>
      <c r="C61" s="103"/>
      <c r="D61" s="103"/>
      <c r="E61" s="103"/>
      <c r="F61" s="103"/>
      <c r="G61" s="89">
        <v>6478</v>
      </c>
      <c r="H61" s="90"/>
      <c r="I61" s="90"/>
      <c r="J61" s="90"/>
      <c r="K61" s="89">
        <v>69874</v>
      </c>
      <c r="L61" s="91"/>
      <c r="M61" s="90">
        <f t="shared" ca="1" si="3"/>
        <v>10.786353812905217</v>
      </c>
      <c r="N61" s="87" t="s">
        <v>251</v>
      </c>
    </row>
    <row r="62" spans="1:14">
      <c r="A62" s="119" t="s">
        <v>135</v>
      </c>
      <c r="B62" s="103"/>
      <c r="C62" s="103"/>
      <c r="D62" s="103"/>
      <c r="E62" s="103"/>
      <c r="F62" s="103"/>
      <c r="G62" s="89"/>
      <c r="H62" s="90"/>
      <c r="I62" s="90"/>
      <c r="J62" s="90"/>
      <c r="K62" s="89"/>
      <c r="L62" s="91"/>
      <c r="M62" s="90" t="str">
        <f t="shared" ca="1" si="3"/>
        <v xml:space="preserve"> </v>
      </c>
      <c r="N62" s="87" t="s">
        <v>251</v>
      </c>
    </row>
    <row r="63" spans="1:14">
      <c r="A63" s="120" t="s">
        <v>136</v>
      </c>
      <c r="B63" s="101"/>
      <c r="C63" s="101"/>
      <c r="D63" s="101"/>
      <c r="E63" s="101"/>
      <c r="F63" s="101"/>
      <c r="G63" s="61">
        <v>52028</v>
      </c>
      <c r="H63" s="82"/>
      <c r="I63" s="82"/>
      <c r="J63" s="82"/>
      <c r="K63" s="61">
        <v>390687</v>
      </c>
      <c r="L63" s="83"/>
      <c r="M63" s="82">
        <f t="shared" ca="1" si="3"/>
        <v>7.509168140232183</v>
      </c>
      <c r="N63" s="80" t="s">
        <v>251</v>
      </c>
    </row>
    <row r="64" spans="1:14">
      <c r="A64" s="120" t="s">
        <v>137</v>
      </c>
      <c r="B64" s="101"/>
      <c r="C64" s="101"/>
      <c r="D64" s="101"/>
      <c r="E64" s="101"/>
      <c r="F64" s="101"/>
      <c r="G64" s="61">
        <v>6347</v>
      </c>
      <c r="H64" s="82"/>
      <c r="I64" s="82"/>
      <c r="J64" s="82"/>
      <c r="K64" s="61">
        <v>14731</v>
      </c>
      <c r="L64" s="83"/>
      <c r="M64" s="82">
        <f t="shared" ca="1" si="3"/>
        <v>2.3209390263116432</v>
      </c>
      <c r="N64" s="80" t="s">
        <v>251</v>
      </c>
    </row>
    <row r="65" spans="1:14">
      <c r="A65" s="120" t="s">
        <v>138</v>
      </c>
      <c r="B65" s="101"/>
      <c r="C65" s="101"/>
      <c r="D65" s="101"/>
      <c r="E65" s="101"/>
      <c r="F65" s="101"/>
      <c r="G65" s="61">
        <v>58375</v>
      </c>
      <c r="H65" s="82"/>
      <c r="I65" s="82"/>
      <c r="J65" s="82"/>
      <c r="K65" s="61">
        <v>405418</v>
      </c>
      <c r="L65" s="83"/>
      <c r="M65" s="82">
        <f t="shared" ca="1" si="3"/>
        <v>6.9450620985010705</v>
      </c>
      <c r="N65" s="80" t="s">
        <v>251</v>
      </c>
    </row>
    <row r="66" spans="1:14">
      <c r="A66" s="119" t="s">
        <v>139</v>
      </c>
      <c r="B66" s="103"/>
      <c r="C66" s="103"/>
      <c r="D66" s="103"/>
      <c r="E66" s="103"/>
      <c r="F66" s="103"/>
      <c r="G66" s="89">
        <v>58375</v>
      </c>
      <c r="H66" s="90"/>
      <c r="I66" s="90"/>
      <c r="J66" s="90"/>
      <c r="K66" s="89">
        <v>405418</v>
      </c>
      <c r="L66" s="91"/>
      <c r="M66" s="90">
        <f t="shared" ca="1" si="3"/>
        <v>6.9450620985010705</v>
      </c>
      <c r="N66" s="87" t="s">
        <v>251</v>
      </c>
    </row>
    <row r="67" spans="1:14">
      <c r="A67" s="12"/>
      <c r="B67" s="40"/>
      <c r="C67" s="24"/>
      <c r="D67" s="41"/>
      <c r="E67" s="41"/>
      <c r="F67" s="42"/>
      <c r="G67" s="25"/>
      <c r="H67" s="42"/>
      <c r="I67" s="42"/>
      <c r="J67" s="42"/>
      <c r="K67" s="25"/>
      <c r="L67" s="43"/>
      <c r="M67" s="42"/>
      <c r="N67" s="44"/>
    </row>
    <row r="68" spans="1:14">
      <c r="A68" s="27"/>
      <c r="G68" s="45"/>
      <c r="H68" s="46"/>
      <c r="I68" s="46"/>
      <c r="J68" s="46"/>
      <c r="K68" s="45"/>
      <c r="L68" s="47"/>
      <c r="M68" s="45"/>
      <c r="N68" s="27"/>
    </row>
    <row r="69" spans="1:14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8"/>
      <c r="M69" s="4"/>
      <c r="N69" s="4"/>
    </row>
    <row r="70" spans="1:14">
      <c r="A70" s="55" t="s">
        <v>40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8"/>
      <c r="M70" s="4"/>
      <c r="N70" s="4"/>
    </row>
    <row r="71" spans="1:14">
      <c r="A71" s="28"/>
      <c r="B71" s="4"/>
      <c r="C71" s="4"/>
      <c r="D71" s="4"/>
      <c r="E71" s="4"/>
      <c r="F71" s="4"/>
      <c r="G71" s="4"/>
      <c r="H71" s="4"/>
      <c r="I71" s="4"/>
      <c r="J71" s="4"/>
      <c r="K71" s="4"/>
      <c r="L71" s="48"/>
      <c r="M71" s="4"/>
      <c r="N71" s="4"/>
    </row>
    <row r="72" spans="1:14">
      <c r="A72" s="55" t="s">
        <v>41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8"/>
      <c r="M72" s="4"/>
      <c r="N72" s="4"/>
    </row>
  </sheetData>
  <mergeCells count="43">
    <mergeCell ref="A5:N5"/>
    <mergeCell ref="A6:N6"/>
    <mergeCell ref="A7:N7"/>
    <mergeCell ref="A8:N8"/>
    <mergeCell ref="G10:I10"/>
    <mergeCell ref="J21:K21"/>
    <mergeCell ref="F20:G21"/>
    <mergeCell ref="H20:K20"/>
    <mergeCell ref="G14:H14"/>
    <mergeCell ref="J10:M10"/>
    <mergeCell ref="G12:H12"/>
    <mergeCell ref="J12:K12"/>
    <mergeCell ref="G13:H13"/>
    <mergeCell ref="J13:K13"/>
    <mergeCell ref="J14:K14"/>
    <mergeCell ref="G11:H11"/>
    <mergeCell ref="J11:K11"/>
    <mergeCell ref="A56:F56"/>
    <mergeCell ref="G15:H15"/>
    <mergeCell ref="J15:K15"/>
    <mergeCell ref="A20:A22"/>
    <mergeCell ref="B20:B22"/>
    <mergeCell ref="C20:C22"/>
    <mergeCell ref="E20:E22"/>
    <mergeCell ref="N20:N22"/>
    <mergeCell ref="D21:D22"/>
    <mergeCell ref="H21:I21"/>
    <mergeCell ref="A24:N24"/>
    <mergeCell ref="A25:N25"/>
    <mergeCell ref="A33:N33"/>
    <mergeCell ref="A63:F63"/>
    <mergeCell ref="A64:F64"/>
    <mergeCell ref="A65:F65"/>
    <mergeCell ref="A66:F66"/>
    <mergeCell ref="A55:F55"/>
    <mergeCell ref="M20:M22"/>
    <mergeCell ref="A40:N40"/>
    <mergeCell ref="A61:F61"/>
    <mergeCell ref="A62:F62"/>
    <mergeCell ref="A57:F57"/>
    <mergeCell ref="A58:F58"/>
    <mergeCell ref="A59:F59"/>
    <mergeCell ref="A60:F60"/>
  </mergeCells>
  <phoneticPr fontId="2" type="noConversion"/>
  <pageMargins left="0.39370078740157483" right="0.39370078740157483" top="0.78740157480314965" bottom="0.39370078740157483" header="0.23622047244094491" footer="0.23622047244094491"/>
  <pageSetup paperSize="9" scale="80" fitToHeight="3000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Ведомость ресурсов</vt:lpstr>
      <vt:lpstr>'Ведомость ресурсов'!Заголовки_для_печати</vt:lpstr>
      <vt:lpstr>'Мои данные'!Заголовки_для_печати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Горский</dc:creator>
  <cp:lastModifiedBy>Admin</cp:lastModifiedBy>
  <cp:lastPrinted>2019-07-25T04:21:54Z</cp:lastPrinted>
  <dcterms:created xsi:type="dcterms:W3CDTF">2003-01-28T12:33:10Z</dcterms:created>
  <dcterms:modified xsi:type="dcterms:W3CDTF">2019-07-26T03:34:43Z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